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PUTOS 2\Desktop\techado nuevo 2022\remodelazion club francisco del rosario\"/>
    </mc:Choice>
  </mc:AlternateContent>
  <bookViews>
    <workbookView xWindow="0" yWindow="0" windowWidth="25200" windowHeight="11880"/>
  </bookViews>
  <sheets>
    <sheet name="PRESUPUESTO GENERAL" sheetId="1" r:id="rId1"/>
  </sheets>
  <definedNames>
    <definedName name="_xlnm.Print_Titles" localSheetId="0">'PRESUPUESTO GENERAL'!$1:$18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1" i="1" l="1"/>
  <c r="F161" i="1" s="1"/>
  <c r="C160" i="1"/>
  <c r="F160" i="1" s="1"/>
  <c r="F157" i="1"/>
  <c r="F156" i="1"/>
  <c r="F155" i="1"/>
  <c r="F154" i="1"/>
  <c r="F153" i="1"/>
  <c r="F152" i="1"/>
  <c r="F151" i="1"/>
  <c r="F150" i="1"/>
  <c r="F149" i="1"/>
  <c r="F148" i="1"/>
  <c r="F147" i="1"/>
  <c r="F144" i="1"/>
  <c r="F143" i="1"/>
  <c r="F142" i="1"/>
  <c r="F141" i="1"/>
  <c r="F140" i="1"/>
  <c r="F139" i="1"/>
  <c r="F138" i="1"/>
  <c r="F137" i="1"/>
  <c r="F134" i="1"/>
  <c r="F133" i="1"/>
  <c r="F132" i="1"/>
  <c r="F129" i="1"/>
  <c r="F128" i="1"/>
  <c r="F125" i="1"/>
  <c r="L126" i="1" s="1"/>
  <c r="C122" i="1"/>
  <c r="C121" i="1"/>
  <c r="F121" i="1" s="1"/>
  <c r="C120" i="1"/>
  <c r="F120" i="1" s="1"/>
  <c r="F117" i="1"/>
  <c r="L118" i="1" s="1"/>
  <c r="C114" i="1"/>
  <c r="F114" i="1" s="1"/>
  <c r="L115" i="1" s="1"/>
  <c r="F111" i="1"/>
  <c r="F110" i="1"/>
  <c r="F109" i="1"/>
  <c r="C108" i="1"/>
  <c r="F108" i="1" s="1"/>
  <c r="F107" i="1"/>
  <c r="C106" i="1"/>
  <c r="F106" i="1" s="1"/>
  <c r="C103" i="1"/>
  <c r="F103" i="1" s="1"/>
  <c r="C101" i="1"/>
  <c r="C102" i="1" s="1"/>
  <c r="F102" i="1" s="1"/>
  <c r="F98" i="1"/>
  <c r="C96" i="1"/>
  <c r="C97" i="1" s="1"/>
  <c r="F97" i="1" s="1"/>
  <c r="F95" i="1"/>
  <c r="F122" i="1" l="1"/>
  <c r="L123" i="1" s="1"/>
  <c r="L163" i="1"/>
  <c r="F101" i="1"/>
  <c r="L104" i="1" s="1"/>
  <c r="L135" i="1"/>
  <c r="L130" i="1"/>
  <c r="L158" i="1"/>
  <c r="L145" i="1"/>
  <c r="L112" i="1"/>
  <c r="F96" i="1"/>
  <c r="L99" i="1" s="1"/>
  <c r="F69" i="1" l="1"/>
  <c r="F89" i="1"/>
  <c r="F90" i="1"/>
  <c r="F91" i="1"/>
  <c r="F85" i="1"/>
  <c r="F84" i="1"/>
  <c r="F86" i="1"/>
  <c r="F81" i="1"/>
  <c r="F80" i="1"/>
  <c r="F73" i="1"/>
  <c r="F74" i="1"/>
  <c r="F75" i="1"/>
  <c r="F76" i="1"/>
  <c r="F77" i="1"/>
  <c r="F67" i="1"/>
  <c r="F68" i="1"/>
  <c r="F66" i="1"/>
  <c r="F61" i="1"/>
  <c r="F62" i="1"/>
  <c r="F60" i="1"/>
  <c r="C53" i="1"/>
  <c r="F42" i="1"/>
  <c r="F34" i="1"/>
  <c r="F29" i="1"/>
  <c r="F22" i="1"/>
  <c r="F23" i="1"/>
  <c r="F24" i="1"/>
  <c r="F57" i="1"/>
  <c r="F56" i="1"/>
  <c r="F55" i="1"/>
  <c r="F54" i="1"/>
  <c r="L82" i="1" l="1"/>
  <c r="L63" i="1"/>
  <c r="L87" i="1"/>
  <c r="L78" i="1"/>
  <c r="L70" i="1"/>
  <c r="L92" i="1"/>
  <c r="F28" i="1"/>
  <c r="L30" i="1" s="1"/>
  <c r="F21" i="1"/>
  <c r="L25" i="1" s="1"/>
  <c r="F32" i="1"/>
  <c r="F33" i="1"/>
  <c r="F37" i="1"/>
  <c r="L38" i="1" s="1"/>
  <c r="F40" i="1"/>
  <c r="F41" i="1"/>
  <c r="F45" i="1"/>
  <c r="L46" i="1" s="1"/>
  <c r="F48" i="1"/>
  <c r="L49" i="1" s="1"/>
  <c r="F51" i="1"/>
  <c r="F52" i="1"/>
  <c r="F53" i="1"/>
  <c r="L35" i="1" l="1"/>
  <c r="L58" i="1"/>
  <c r="L43" i="1"/>
  <c r="L165" i="1" l="1"/>
  <c r="E171" i="1" s="1"/>
  <c r="E170" i="1" l="1"/>
  <c r="E174" i="1"/>
  <c r="E173" i="1"/>
  <c r="E176" i="1"/>
  <c r="E172" i="1"/>
  <c r="E175" i="1"/>
  <c r="L178" i="1" l="1"/>
  <c r="L181" i="1" s="1"/>
</calcChain>
</file>

<file path=xl/sharedStrings.xml><?xml version="1.0" encoding="utf-8"?>
<sst xmlns="http://schemas.openxmlformats.org/spreadsheetml/2006/main" count="263" uniqueCount="161">
  <si>
    <t>CANTIDAD</t>
  </si>
  <si>
    <t>2-</t>
  </si>
  <si>
    <t>GASTOS INDIRECTOS</t>
  </si>
  <si>
    <t>Direccion tecnica y beneficios</t>
  </si>
  <si>
    <t>%</t>
  </si>
  <si>
    <t>Transporte</t>
  </si>
  <si>
    <t>Gastos administrativos</t>
  </si>
  <si>
    <t>3-</t>
  </si>
  <si>
    <t>4-</t>
  </si>
  <si>
    <t>5-</t>
  </si>
  <si>
    <t>6-</t>
  </si>
  <si>
    <t>7-</t>
  </si>
  <si>
    <t>8-</t>
  </si>
  <si>
    <t>9-</t>
  </si>
  <si>
    <t>10-</t>
  </si>
  <si>
    <t>TERMINACION DE SUPERFICIE</t>
  </si>
  <si>
    <t>Fraguache</t>
  </si>
  <si>
    <t xml:space="preserve"> </t>
  </si>
  <si>
    <t>Seguros y Fianzas</t>
  </si>
  <si>
    <t>LEY -616 (Liq. Y prest. Laborales)</t>
  </si>
  <si>
    <t>CODIA</t>
  </si>
  <si>
    <t>Concepto</t>
  </si>
  <si>
    <t>UNIDAD</t>
  </si>
  <si>
    <t>PRECIO UNITARIO</t>
  </si>
  <si>
    <t>1-</t>
  </si>
  <si>
    <t>PA</t>
  </si>
  <si>
    <t>M2</t>
  </si>
  <si>
    <t>Total Gastos Directos</t>
  </si>
  <si>
    <t>Total Indirectos</t>
  </si>
  <si>
    <t>TRABAJOS GENERALES</t>
  </si>
  <si>
    <t>REPLANTEO GENERAL</t>
  </si>
  <si>
    <t>VERJA DE PROTECCION EN ZINC</t>
  </si>
  <si>
    <t>CASETA DE MATERIALES</t>
  </si>
  <si>
    <t>SUMINISTRO Y COLOCACION DE LETRERO DE OBRA EN VINIL</t>
  </si>
  <si>
    <t>CONSTRUCCION DE CANCHA</t>
  </si>
  <si>
    <t>DEMOLICION Y BOTE DE ESCOMBROS</t>
  </si>
  <si>
    <t>HORMIGON ARMADO F´C=210 KG/CM2</t>
  </si>
  <si>
    <t xml:space="preserve">ZAPATA DE PEDESTALES </t>
  </si>
  <si>
    <t xml:space="preserve">MUROS DE BLOQUES </t>
  </si>
  <si>
    <t>BLOQUES DE 6" (0.15 MT) EN BORDILLO</t>
  </si>
  <si>
    <t>FRAGUACHE DE PEDESTALES</t>
  </si>
  <si>
    <t xml:space="preserve">PAÑETE EN BORDILLOS </t>
  </si>
  <si>
    <t>5.03</t>
  </si>
  <si>
    <t xml:space="preserve">PAÑETE DE PEDESTALES </t>
  </si>
  <si>
    <t>TERMINACION DE PISO</t>
  </si>
  <si>
    <t>PISO EN MALLA ELECTRO SOLDADA</t>
  </si>
  <si>
    <t xml:space="preserve">M3 </t>
  </si>
  <si>
    <t>ANCLAJE DE POSTE PARA MALLA DE VOLEIBOL 2 UDS</t>
  </si>
  <si>
    <t>PINTURA GENERAL</t>
  </si>
  <si>
    <t>PINTURA DE BASE EN PEDESTAL</t>
  </si>
  <si>
    <t>PINTURA ACRILICA EN PEDESTAL</t>
  </si>
  <si>
    <t>PINTURA ACRILICA EN BORDILLO</t>
  </si>
  <si>
    <t xml:space="preserve">PISO CANCHA AZUL </t>
  </si>
  <si>
    <t>PISO CANCHA ROJO</t>
  </si>
  <si>
    <t>PISO CANCHA VERDE</t>
  </si>
  <si>
    <t>PISO CANCHA GRIS</t>
  </si>
  <si>
    <t>INSTALACIONES ELECTRICAS</t>
  </si>
  <si>
    <t>UD</t>
  </si>
  <si>
    <t>TUBERIAS Y PIEZAS</t>
  </si>
  <si>
    <t>MISCELANEOS</t>
  </si>
  <si>
    <t>Accesorios para cancha</t>
  </si>
  <si>
    <t>Tablero en Fibra de Vidrio con malla y aro</t>
  </si>
  <si>
    <t>Malla de Voleibol RS45 46 PIES de Largo X 3</t>
  </si>
  <si>
    <t>Asiento de Grava Alrededor de cancha</t>
  </si>
  <si>
    <t>HORMIGON ARMADO EN:</t>
  </si>
  <si>
    <t>M3</t>
  </si>
  <si>
    <t>Hormigón de Viga Amarre BNP (0.15 x 0.20)m,  4 Ø 3/8´´ + est.</t>
  </si>
  <si>
    <t>Hormigón de Columnas (0.15 x 0.15)m,  4 Ø1/2´´ + est. @</t>
  </si>
  <si>
    <t>Hormigón de Viga Amarre SNP (0.15 x 0.20)m,  4 Ø 1/2´´ + est.</t>
  </si>
  <si>
    <t>Losa de asiento en Gradas E=0.13 mt 4 Ø 1/2" acero inf.+ 4ø 3/8</t>
  </si>
  <si>
    <t>MUROS DE BLOQUES</t>
  </si>
  <si>
    <t>Muro 6 '' BNP, C/LL Estr @ 0.2</t>
  </si>
  <si>
    <t>Muro 6''  SNP,  Estr @ 0.60</t>
  </si>
  <si>
    <t>TERMINACION DE SUPERFICIES</t>
  </si>
  <si>
    <t>Pañete</t>
  </si>
  <si>
    <t>Pañete Pulido Asiento de Gradas</t>
  </si>
  <si>
    <t>PINTURA</t>
  </si>
  <si>
    <t>Pintura Epoxica Gris en asientos</t>
  </si>
  <si>
    <t>Pintura base en muro Y espaldar de asientos</t>
  </si>
  <si>
    <t>Pintura Acrílica en muro y espaldar de asientos (2</t>
  </si>
  <si>
    <t>1.02</t>
  </si>
  <si>
    <t>1.03</t>
  </si>
  <si>
    <t>UND</t>
  </si>
  <si>
    <t>2.02</t>
  </si>
  <si>
    <t xml:space="preserve">DEMOLICION </t>
  </si>
  <si>
    <t xml:space="preserve">BOTE DE MATERIAL INSERVIBLE </t>
  </si>
  <si>
    <t xml:space="preserve">ZAPATA DE MURO </t>
  </si>
  <si>
    <t xml:space="preserve">PEDESTALES </t>
  </si>
  <si>
    <t>POSTE EN HIERRO PARA LUMINARIA</t>
  </si>
  <si>
    <t>SUMINISTRO E INSTALACION DE LUMINARIA</t>
  </si>
  <si>
    <t>TOTAL</t>
  </si>
  <si>
    <t xml:space="preserve">Hormigón Zapata de Muros y Col. </t>
  </si>
  <si>
    <t xml:space="preserve">PORTALES EN HIERRO GALVANIZADO </t>
  </si>
  <si>
    <t>CONSTRUCCION DE GRADAS, L=19.00 m</t>
  </si>
  <si>
    <t>Total General RD$</t>
  </si>
  <si>
    <t xml:space="preserve">Preliminar </t>
  </si>
  <si>
    <t>LIMPIEZA GENERAL</t>
  </si>
  <si>
    <t>BOTE DE ESCOMBROS</t>
  </si>
  <si>
    <t>1.04</t>
  </si>
  <si>
    <t>REPLANTEO</t>
  </si>
  <si>
    <t>MOVIMIENTO DE TIERRA</t>
  </si>
  <si>
    <t>2.01</t>
  </si>
  <si>
    <t xml:space="preserve">EXCAVACION </t>
  </si>
  <si>
    <t>RELLENO DE REPOSICION</t>
  </si>
  <si>
    <t>2.03</t>
  </si>
  <si>
    <t>SUMINISTRO Y COMPACTACION DE RELLENO AL NIVEL DE PISO</t>
  </si>
  <si>
    <t>HORMIGON ARMADO</t>
  </si>
  <si>
    <t>ZAPATA DE MURO</t>
  </si>
  <si>
    <t>ZAPATA DE COLUMNA</t>
  </si>
  <si>
    <t>3.03</t>
  </si>
  <si>
    <t>ZAPATA DE VIGA</t>
  </si>
  <si>
    <t>COLUMNA C1 (0.15*0.30 MT) AS 4 EST. @ 20 CM</t>
  </si>
  <si>
    <t>VIGA V1 (0.15*0.52 MT) AS 2 EST @15 CM</t>
  </si>
  <si>
    <t>LOSA ESTRUCTURAL MACIZA DE 0.15 M</t>
  </si>
  <si>
    <t>MUROS BNP</t>
  </si>
  <si>
    <t>MUROS 8"</t>
  </si>
  <si>
    <t>MANPOSTERIA</t>
  </si>
  <si>
    <t>MUROS SNP 6" CON BASTONES</t>
  </si>
  <si>
    <t>TERMINACION DE SUPERFICIE 2 CARAS</t>
  </si>
  <si>
    <t xml:space="preserve">FRAGUACHE EN ELEMENTOS H.A </t>
  </si>
  <si>
    <t>EMPAÑETE DE MEZCLA MAESTREADO</t>
  </si>
  <si>
    <t>CANTOS Y MOCHETAS</t>
  </si>
  <si>
    <t>ML</t>
  </si>
  <si>
    <t>REVESTIMIENTO</t>
  </si>
  <si>
    <t>CERAMICA EN PAREDES DE BAÑOS</t>
  </si>
  <si>
    <t>PISOS</t>
  </si>
  <si>
    <t>PISO EN PORCELANATO ESPAÑOL 0.50X0.50 M</t>
  </si>
  <si>
    <t>ZOCALOS EN PORCELANATO SUPER WHITE</t>
  </si>
  <si>
    <t>PUERTAS Y VENTANAS</t>
  </si>
  <si>
    <t>PUERTAS POLIMETAL</t>
  </si>
  <si>
    <t>PUERTAS EN VOLADIZO</t>
  </si>
  <si>
    <t>VENTANAS POLIMETAL</t>
  </si>
  <si>
    <t>PIE2</t>
  </si>
  <si>
    <t>INSTALACION ELECTRICA</t>
  </si>
  <si>
    <t>Salida Luz Cenital (Bob. Bajo Consumo)</t>
  </si>
  <si>
    <t>Salida interruptores sencillos</t>
  </si>
  <si>
    <t>Salida interruptor  doble</t>
  </si>
  <si>
    <t>Salida Tomacorriente 120 V</t>
  </si>
  <si>
    <t>Panel de Distribución</t>
  </si>
  <si>
    <t>Antena</t>
  </si>
  <si>
    <t>Tel</t>
  </si>
  <si>
    <t>Registros</t>
  </si>
  <si>
    <t>11-</t>
  </si>
  <si>
    <t>INSTALACION SANITARIA</t>
  </si>
  <si>
    <t>Inodoros Royal blanco (inc. accs, m.o.)</t>
  </si>
  <si>
    <t>Lavamanos Blanco  (mediano)</t>
  </si>
  <si>
    <t xml:space="preserve">Columna de agua fria de 1 </t>
  </si>
  <si>
    <t>Ventilación 3"</t>
  </si>
  <si>
    <t xml:space="preserve">Desague de Pisos 2" </t>
  </si>
  <si>
    <t>Accesorios para baños</t>
  </si>
  <si>
    <t>Tub. y Piezas de pvc interiores p/aparatos</t>
  </si>
  <si>
    <t>Mano de obra colocacion accesorios</t>
  </si>
  <si>
    <t>Registros en pvc</t>
  </si>
  <si>
    <t>Cañeria</t>
  </si>
  <si>
    <t>Acera perimetral</t>
  </si>
  <si>
    <t>12-</t>
  </si>
  <si>
    <t>PINTURA   ( Tropical )</t>
  </si>
  <si>
    <t>De base  tropical</t>
  </si>
  <si>
    <t>Acrílica</t>
  </si>
  <si>
    <t>CONSTRUCCION CASA COMUNAL</t>
  </si>
  <si>
    <t>PRESUPUESTO REMODELACION Y CONSTRUCCION DE CANCHA CLUB FRANCISCO DEL ROSARIO SANCHEZ (Playa Oeste)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</si>
</sst>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00_);_(* \(#,##0.000\);_(* &quot;-&quot;??_);_(@_)"/>
    <numFmt numFmtId="166" formatCode="_([$€]* #,##0.00_);_([$€]* \(#,##0.00\);_([$€]* &quot;-&quot;??_);_(@_)"/>
  </numFmts>
  <fonts count="45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sz val="14"/>
      <color indexed="8"/>
      <name val="Bookman Old Style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sz val="14"/>
      <color rgb="FFFF0000"/>
      <name val="Times New Roman"/>
      <family val="1"/>
    </font>
    <font>
      <sz val="12"/>
      <color rgb="FF00B050"/>
      <name val="Arial"/>
      <family val="2"/>
    </font>
    <font>
      <b/>
      <sz val="14"/>
      <color rgb="FF00B050"/>
      <name val="Arial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FF0000"/>
      <name val="Bookman Old Style"/>
      <family val="1"/>
    </font>
    <font>
      <sz val="14"/>
      <color rgb="FF00B050"/>
      <name val="Bookman Old Style"/>
      <family val="1"/>
    </font>
    <font>
      <b/>
      <sz val="26"/>
      <color rgb="FFFFC000"/>
      <name val="Bookman Old Style"/>
      <family val="1"/>
    </font>
    <font>
      <u/>
      <sz val="14"/>
      <color theme="10"/>
      <name val="Bookman Old Style"/>
      <family val="1"/>
    </font>
    <font>
      <sz val="11"/>
      <color theme="0"/>
      <name val="Calibri"/>
      <family val="2"/>
      <scheme val="minor"/>
    </font>
    <font>
      <b/>
      <sz val="12"/>
      <name val="Trebuchet MS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rebuchet MS"/>
      <family val="2"/>
    </font>
    <font>
      <sz val="12"/>
      <name val="Bookman Old Style"/>
      <family val="1"/>
    </font>
    <font>
      <sz val="11"/>
      <name val="Bookman Old Style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sz val="14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6"/>
      <name val="Times New Roman"/>
      <family val="1"/>
    </font>
    <font>
      <sz val="16"/>
      <color indexed="8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1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vertical="justify" wrapText="1"/>
    </xf>
    <xf numFmtId="4" fontId="8" fillId="0" borderId="0" xfId="9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7" fillId="0" borderId="0" xfId="9" applyNumberFormat="1" applyFont="1" applyFill="1" applyBorder="1" applyAlignment="1">
      <alignment horizontal="center" wrapText="1"/>
    </xf>
    <xf numFmtId="164" fontId="5" fillId="2" borderId="0" xfId="3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vertical="justify" wrapText="1"/>
    </xf>
    <xf numFmtId="1" fontId="8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justify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vertical="justify" wrapText="1"/>
    </xf>
    <xf numFmtId="4" fontId="19" fillId="0" borderId="0" xfId="0" applyNumberFormat="1" applyFont="1" applyFill="1" applyBorder="1" applyAlignment="1">
      <alignment horizontal="center" wrapText="1"/>
    </xf>
    <xf numFmtId="4" fontId="19" fillId="0" borderId="0" xfId="9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wrapText="1"/>
    </xf>
    <xf numFmtId="164" fontId="9" fillId="0" borderId="0" xfId="3" applyFont="1" applyBorder="1" applyAlignment="1">
      <alignment wrapText="1"/>
    </xf>
    <xf numFmtId="164" fontId="9" fillId="0" borderId="0" xfId="0" applyNumberFormat="1" applyFont="1" applyAlignment="1">
      <alignment wrapText="1"/>
    </xf>
    <xf numFmtId="0" fontId="20" fillId="0" borderId="0" xfId="0" applyFont="1" applyBorder="1" applyAlignment="1">
      <alignment wrapText="1"/>
    </xf>
    <xf numFmtId="4" fontId="21" fillId="0" borderId="0" xfId="0" applyNumberFormat="1" applyFont="1" applyBorder="1" applyAlignment="1">
      <alignment wrapText="1"/>
    </xf>
    <xf numFmtId="164" fontId="20" fillId="0" borderId="0" xfId="3" applyFont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164" fontId="21" fillId="0" borderId="0" xfId="3" applyFont="1" applyBorder="1" applyAlignment="1">
      <alignment wrapText="1"/>
    </xf>
    <xf numFmtId="0" fontId="21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164" fontId="23" fillId="0" borderId="0" xfId="3" applyFont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12" applyNumberFormat="1" applyFont="1" applyFill="1" applyBorder="1" applyAlignment="1">
      <alignment horizontal="left" vertical="justify"/>
    </xf>
    <xf numFmtId="0" fontId="11" fillId="0" borderId="0" xfId="12" applyFont="1" applyFill="1" applyBorder="1" applyAlignment="1">
      <alignment horizontal="center" vertical="center"/>
    </xf>
    <xf numFmtId="4" fontId="13" fillId="0" borderId="0" xfId="9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justify" wrapText="1"/>
    </xf>
    <xf numFmtId="1" fontId="1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vertical="justify" wrapText="1"/>
    </xf>
    <xf numFmtId="4" fontId="12" fillId="0" borderId="0" xfId="9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vertical="justify" wrapText="1"/>
    </xf>
    <xf numFmtId="0" fontId="13" fillId="0" borderId="0" xfId="0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vertical="justify" wrapText="1"/>
    </xf>
    <xf numFmtId="4" fontId="24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9" applyNumberFormat="1" applyFont="1" applyFill="1" applyBorder="1" applyAlignment="1">
      <alignment horizontal="right" wrapText="1"/>
    </xf>
    <xf numFmtId="0" fontId="15" fillId="0" borderId="0" xfId="14" applyFont="1" applyBorder="1"/>
    <xf numFmtId="2" fontId="15" fillId="0" borderId="0" xfId="14" applyNumberFormat="1" applyFont="1" applyBorder="1" applyAlignment="1">
      <alignment horizontal="center"/>
    </xf>
    <xf numFmtId="0" fontId="12" fillId="0" borderId="0" xfId="12" applyFont="1" applyFill="1" applyBorder="1" applyAlignment="1">
      <alignment horizontal="center" vertical="center" wrapText="1"/>
    </xf>
    <xf numFmtId="4" fontId="12" fillId="0" borderId="0" xfId="10" applyNumberFormat="1" applyFont="1" applyFill="1" applyBorder="1" applyAlignment="1">
      <alignment horizontal="center" vertical="center"/>
    </xf>
    <xf numFmtId="164" fontId="12" fillId="0" borderId="0" xfId="10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164" fontId="12" fillId="2" borderId="1" xfId="3" applyNumberFormat="1" applyFont="1" applyFill="1" applyBorder="1" applyAlignment="1">
      <alignment horizontal="center" vertical="center"/>
    </xf>
    <xf numFmtId="164" fontId="12" fillId="3" borderId="2" xfId="3" applyNumberFormat="1" applyFont="1" applyFill="1" applyBorder="1" applyAlignment="1">
      <alignment horizontal="center" vertical="center"/>
    </xf>
    <xf numFmtId="164" fontId="12" fillId="2" borderId="2" xfId="3" applyNumberFormat="1" applyFont="1" applyFill="1" applyBorder="1" applyAlignment="1">
      <alignment horizontal="center" vertical="center"/>
    </xf>
    <xf numFmtId="0" fontId="12" fillId="0" borderId="0" xfId="0" applyFont="1"/>
    <xf numFmtId="164" fontId="13" fillId="2" borderId="0" xfId="3" applyNumberFormat="1" applyFont="1" applyFill="1" applyBorder="1" applyAlignment="1">
      <alignment horizontal="center" vertical="center" wrapText="1"/>
    </xf>
    <xf numFmtId="164" fontId="13" fillId="0" borderId="0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4" fontId="12" fillId="0" borderId="0" xfId="3" applyNumberFormat="1" applyFont="1" applyFill="1" applyBorder="1" applyAlignment="1">
      <alignment horizontal="center" vertical="center" wrapText="1"/>
    </xf>
    <xf numFmtId="164" fontId="25" fillId="2" borderId="0" xfId="3" applyNumberFormat="1" applyFont="1" applyFill="1" applyBorder="1" applyAlignment="1">
      <alignment horizontal="center" vertical="center" wrapText="1"/>
    </xf>
    <xf numFmtId="164" fontId="25" fillId="0" borderId="0" xfId="3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164" fontId="12" fillId="2" borderId="0" xfId="3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0" xfId="3" applyFont="1" applyFill="1" applyBorder="1" applyAlignment="1">
      <alignment wrapText="1"/>
    </xf>
    <xf numFmtId="0" fontId="12" fillId="0" borderId="0" xfId="0" applyFont="1" applyAlignment="1">
      <alignment wrapText="1"/>
    </xf>
    <xf numFmtId="164" fontId="15" fillId="0" borderId="0" xfId="14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wrapText="1"/>
    </xf>
    <xf numFmtId="164" fontId="13" fillId="0" borderId="0" xfId="3" applyFont="1" applyAlignment="1">
      <alignment wrapText="1"/>
    </xf>
    <xf numFmtId="2" fontId="13" fillId="0" borderId="0" xfId="0" applyNumberFormat="1" applyFont="1" applyAlignment="1">
      <alignment wrapText="1"/>
    </xf>
    <xf numFmtId="14" fontId="12" fillId="0" borderId="0" xfId="0" applyNumberFormat="1" applyFont="1" applyAlignment="1">
      <alignment horizontal="left"/>
    </xf>
    <xf numFmtId="0" fontId="9" fillId="0" borderId="0" xfId="0" applyFont="1" applyAlignment="1">
      <alignment wrapText="1"/>
    </xf>
    <xf numFmtId="164" fontId="21" fillId="0" borderId="0" xfId="0" applyNumberFormat="1" applyFont="1" applyBorder="1" applyAlignment="1">
      <alignment wrapText="1"/>
    </xf>
    <xf numFmtId="164" fontId="4" fillId="0" borderId="0" xfId="3" applyFont="1" applyAlignment="1">
      <alignment wrapText="1"/>
    </xf>
    <xf numFmtId="164" fontId="20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6" fillId="0" borderId="0" xfId="3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3" applyFont="1" applyBorder="1" applyAlignment="1">
      <alignment wrapText="1"/>
    </xf>
    <xf numFmtId="4" fontId="13" fillId="3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9" fillId="6" borderId="5" xfId="12" applyFont="1" applyFill="1" applyBorder="1" applyAlignment="1">
      <alignment horizontal="center"/>
    </xf>
    <xf numFmtId="0" fontId="29" fillId="6" borderId="3" xfId="12" applyFont="1" applyFill="1" applyBorder="1" applyAlignment="1">
      <alignment horizontal="center"/>
    </xf>
    <xf numFmtId="0" fontId="29" fillId="6" borderId="6" xfId="12" applyFont="1" applyFill="1" applyBorder="1" applyAlignment="1">
      <alignment horizontal="center"/>
    </xf>
    <xf numFmtId="164" fontId="31" fillId="4" borderId="0" xfId="15" applyNumberFormat="1" applyFont="1" applyBorder="1" applyAlignment="1">
      <alignment horizontal="center" vertical="center" wrapText="1"/>
    </xf>
    <xf numFmtId="4" fontId="32" fillId="4" borderId="0" xfId="15" applyNumberFormat="1" applyFont="1" applyBorder="1" applyAlignment="1">
      <alignment horizontal="center" wrapText="1"/>
    </xf>
    <xf numFmtId="164" fontId="32" fillId="4" borderId="0" xfId="15" applyNumberFormat="1" applyFont="1" applyBorder="1" applyAlignment="1">
      <alignment horizontal="center" vertical="center" wrapText="1"/>
    </xf>
    <xf numFmtId="49" fontId="32" fillId="5" borderId="0" xfId="16" applyNumberFormat="1" applyFont="1" applyBorder="1" applyAlignment="1">
      <alignment vertical="justify" wrapText="1"/>
    </xf>
    <xf numFmtId="4" fontId="32" fillId="5" borderId="0" xfId="16" applyNumberFormat="1" applyFont="1" applyBorder="1" applyAlignment="1">
      <alignment horizontal="center" wrapText="1"/>
    </xf>
    <xf numFmtId="164" fontId="32" fillId="5" borderId="0" xfId="16" applyNumberFormat="1" applyFont="1" applyBorder="1" applyAlignment="1">
      <alignment horizontal="center" vertical="center" wrapText="1"/>
    </xf>
    <xf numFmtId="0" fontId="32" fillId="5" borderId="0" xfId="16" applyFont="1" applyBorder="1" applyAlignment="1">
      <alignment wrapText="1"/>
    </xf>
    <xf numFmtId="49" fontId="30" fillId="5" borderId="0" xfId="16" applyNumberFormat="1" applyFont="1" applyBorder="1" applyAlignment="1">
      <alignment vertical="justify" wrapText="1"/>
    </xf>
    <xf numFmtId="4" fontId="30" fillId="5" borderId="0" xfId="16" applyNumberFormat="1" applyFont="1" applyBorder="1" applyAlignment="1">
      <alignment horizontal="center" wrapText="1"/>
    </xf>
    <xf numFmtId="164" fontId="30" fillId="5" borderId="0" xfId="16" applyNumberFormat="1" applyFont="1" applyBorder="1" applyAlignment="1">
      <alignment horizontal="center" vertical="center" wrapText="1"/>
    </xf>
    <xf numFmtId="0" fontId="30" fillId="5" borderId="0" xfId="16" applyFont="1" applyBorder="1" applyAlignment="1">
      <alignment wrapText="1"/>
    </xf>
    <xf numFmtId="4" fontId="32" fillId="5" borderId="0" xfId="16" applyNumberFormat="1" applyFont="1" applyBorder="1" applyAlignment="1">
      <alignment wrapText="1"/>
    </xf>
    <xf numFmtId="0" fontId="30" fillId="5" borderId="0" xfId="16" applyFont="1" applyBorder="1" applyAlignment="1">
      <alignment vertical="justify" wrapText="1"/>
    </xf>
    <xf numFmtId="4" fontId="32" fillId="4" borderId="0" xfId="15" applyNumberFormat="1" applyFont="1" applyBorder="1" applyAlignment="1">
      <alignment wrapText="1"/>
    </xf>
    <xf numFmtId="0" fontId="33" fillId="6" borderId="4" xfId="12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 wrapText="1"/>
    </xf>
    <xf numFmtId="4" fontId="36" fillId="0" borderId="0" xfId="0" applyNumberFormat="1" applyFont="1" applyAlignment="1">
      <alignment wrapText="1"/>
    </xf>
    <xf numFmtId="4" fontId="37" fillId="0" borderId="0" xfId="0" applyNumberFormat="1" applyFont="1" applyAlignment="1">
      <alignment wrapText="1"/>
    </xf>
    <xf numFmtId="4" fontId="31" fillId="4" borderId="0" xfId="15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wrapText="1"/>
    </xf>
    <xf numFmtId="49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4" fontId="13" fillId="0" borderId="0" xfId="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43" fillId="5" borderId="0" xfId="16" applyFont="1" applyBorder="1" applyAlignment="1">
      <alignment vertical="justify" wrapText="1"/>
    </xf>
    <xf numFmtId="4" fontId="43" fillId="5" borderId="0" xfId="16" applyNumberFormat="1" applyFont="1" applyBorder="1" applyAlignment="1">
      <alignment horizontal="center" wrapText="1"/>
    </xf>
    <xf numFmtId="0" fontId="32" fillId="5" borderId="6" xfId="16" applyFont="1" applyBorder="1" applyAlignment="1">
      <alignment horizontal="center"/>
    </xf>
    <xf numFmtId="0" fontId="32" fillId="5" borderId="0" xfId="16" applyFont="1"/>
    <xf numFmtId="2" fontId="40" fillId="0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2" fontId="42" fillId="0" borderId="11" xfId="0" applyNumberFormat="1" applyFont="1" applyFill="1" applyBorder="1" applyAlignment="1">
      <alignment horizontal="right" vertical="center" shrinkToFit="1"/>
    </xf>
    <xf numFmtId="4" fontId="8" fillId="0" borderId="0" xfId="9" applyNumberFormat="1" applyFont="1" applyFill="1" applyBorder="1" applyAlignment="1">
      <alignment horizontal="center" vertical="center" wrapText="1"/>
    </xf>
    <xf numFmtId="0" fontId="12" fillId="0" borderId="0" xfId="12" applyNumberFormat="1" applyFont="1" applyFill="1" applyBorder="1" applyAlignment="1">
      <alignment vertical="center"/>
    </xf>
    <xf numFmtId="0" fontId="12" fillId="0" borderId="0" xfId="12" applyNumberFormat="1" applyFont="1" applyFill="1" applyBorder="1" applyAlignment="1">
      <alignment vertical="center" wrapText="1"/>
    </xf>
    <xf numFmtId="2" fontId="44" fillId="0" borderId="0" xfId="14" applyNumberFormat="1" applyFont="1" applyBorder="1" applyAlignment="1">
      <alignment horizontal="center"/>
    </xf>
    <xf numFmtId="49" fontId="30" fillId="5" borderId="0" xfId="16" applyNumberFormat="1" applyFont="1" applyBorder="1" applyAlignment="1">
      <alignment horizontal="center" vertical="top" wrapText="1"/>
    </xf>
    <xf numFmtId="0" fontId="30" fillId="5" borderId="0" xfId="16" applyFont="1"/>
    <xf numFmtId="164" fontId="30" fillId="5" borderId="0" xfId="16" applyNumberFormat="1" applyFont="1"/>
    <xf numFmtId="4" fontId="10" fillId="0" borderId="0" xfId="0" applyNumberFormat="1" applyFont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wrapText="1"/>
    </xf>
    <xf numFmtId="0" fontId="39" fillId="7" borderId="0" xfId="0" applyFont="1" applyFill="1"/>
    <xf numFmtId="49" fontId="3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justify" wrapText="1"/>
    </xf>
    <xf numFmtId="49" fontId="12" fillId="7" borderId="0" xfId="0" applyNumberFormat="1" applyFont="1" applyFill="1" applyBorder="1" applyAlignment="1">
      <alignment vertical="justify" wrapText="1"/>
    </xf>
    <xf numFmtId="0" fontId="9" fillId="0" borderId="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" fontId="38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7" fillId="0" borderId="0" xfId="2" applyFont="1" applyAlignment="1" applyProtection="1">
      <alignment horizontal="center"/>
    </xf>
    <xf numFmtId="0" fontId="12" fillId="0" borderId="0" xfId="0" applyFont="1" applyAlignment="1">
      <alignment horizontal="center"/>
    </xf>
  </cellXfs>
  <cellStyles count="17">
    <cellStyle name="60% - Énfasis1" xfId="16" builtinId="32"/>
    <cellStyle name="Énfasis1" xfId="15" builtinId="29"/>
    <cellStyle name="Euro" xfId="1"/>
    <cellStyle name="Hipervínculo" xfId="2" builtinId="8"/>
    <cellStyle name="Millares" xfId="3" builtinId="3"/>
    <cellStyle name="Millares 10" xfId="4"/>
    <cellStyle name="Millares 12" xfId="5"/>
    <cellStyle name="Millares 16" xfId="6"/>
    <cellStyle name="Millares 2" xfId="7"/>
    <cellStyle name="Millares 2 2" xfId="8"/>
    <cellStyle name="Millares 3" xfId="9"/>
    <cellStyle name="Millares 3 2" xfId="10"/>
    <cellStyle name="Millares 4" xfId="11"/>
    <cellStyle name="Normal" xfId="0" builtinId="0"/>
    <cellStyle name="Normal 2" xfId="12"/>
    <cellStyle name="Normal 2 2" xfId="13"/>
    <cellStyle name="Normal_Carretera en Yamasá" xfId="14"/>
  </cellStyles>
  <dxfs count="64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2190750</xdr:colOff>
      <xdr:row>0</xdr:row>
      <xdr:rowOff>338667</xdr:rowOff>
    </xdr:from>
    <xdr:to>
      <xdr:col>5</xdr:col>
      <xdr:colOff>560916</xdr:colOff>
      <xdr:row>13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1083" y="338667"/>
          <a:ext cx="6508750" cy="29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showGridLines="0" tabSelected="1" topLeftCell="A181" zoomScale="90" zoomScaleNormal="90" zoomScaleSheetLayoutView="75" zoomScalePageLayoutView="40" workbookViewId="0">
      <selection activeCell="F200" sqref="F200"/>
    </sheetView>
  </sheetViews>
  <sheetFormatPr baseColWidth="10" defaultColWidth="11.42578125" defaultRowHeight="15" x14ac:dyDescent="0.2"/>
  <cols>
    <col min="1" max="1" width="8.28515625" style="1" customWidth="1"/>
    <col min="2" max="2" width="62.140625" style="4" customWidth="1"/>
    <col min="3" max="3" width="19.42578125" style="3" bestFit="1" customWidth="1"/>
    <col min="4" max="4" width="11.7109375" style="3" bestFit="1" customWidth="1"/>
    <col min="5" max="5" width="28.7109375" style="3" customWidth="1"/>
    <col min="6" max="6" width="24.7109375" style="3" customWidth="1"/>
    <col min="7" max="11" width="28.7109375" style="1" hidden="1" customWidth="1"/>
    <col min="12" max="12" width="24.42578125" style="1" bestFit="1" customWidth="1"/>
    <col min="13" max="13" width="21.140625" style="1" customWidth="1"/>
    <col min="14" max="14" width="24.42578125" style="1" customWidth="1"/>
    <col min="15" max="15" width="25.42578125" style="1" customWidth="1"/>
    <col min="16" max="16" width="18.42578125" style="1" bestFit="1" customWidth="1"/>
    <col min="17" max="16384" width="11.42578125" style="1"/>
  </cols>
  <sheetData>
    <row r="1" spans="1:12" s="2" customFormat="1" ht="33" x14ac:dyDescent="0.4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2" customFormat="1" ht="20.25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2" customFormat="1" ht="18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s="2" customFormat="1" ht="18" x14ac:dyDescent="0.25">
      <c r="A4" s="67"/>
      <c r="B4" s="79"/>
      <c r="C4" s="81"/>
      <c r="D4" s="81"/>
      <c r="E4" s="82"/>
      <c r="F4" s="82"/>
      <c r="G4" s="67"/>
      <c r="H4" s="171"/>
      <c r="I4" s="171"/>
      <c r="J4" s="171"/>
      <c r="K4" s="171"/>
      <c r="L4" s="86"/>
    </row>
    <row r="5" spans="1:12" s="2" customFormat="1" ht="18" x14ac:dyDescent="0.25">
      <c r="A5" s="67"/>
      <c r="B5" s="79"/>
      <c r="C5" s="96"/>
      <c r="D5" s="96"/>
      <c r="E5" s="82"/>
      <c r="F5" s="82"/>
      <c r="G5" s="67"/>
      <c r="H5" s="96"/>
      <c r="I5" s="96"/>
      <c r="J5" s="96"/>
      <c r="K5" s="96"/>
      <c r="L5" s="86"/>
    </row>
    <row r="6" spans="1:12" s="2" customFormat="1" ht="18" x14ac:dyDescent="0.25">
      <c r="A6" s="67"/>
      <c r="B6" s="79"/>
      <c r="C6" s="96"/>
      <c r="D6" s="96"/>
      <c r="E6" s="82"/>
      <c r="F6" s="82"/>
      <c r="G6" s="67"/>
      <c r="H6" s="96"/>
      <c r="I6" s="96"/>
      <c r="J6" s="96"/>
      <c r="K6" s="96"/>
      <c r="L6" s="86"/>
    </row>
    <row r="7" spans="1:12" s="2" customFormat="1" ht="18" x14ac:dyDescent="0.25">
      <c r="A7" s="67"/>
      <c r="B7" s="79"/>
      <c r="C7" s="96"/>
      <c r="D7" s="96"/>
      <c r="E7" s="82"/>
      <c r="F7" s="82"/>
      <c r="G7" s="67"/>
      <c r="H7" s="96"/>
      <c r="I7" s="96"/>
      <c r="J7" s="96"/>
      <c r="K7" s="96"/>
      <c r="L7" s="86"/>
    </row>
    <row r="8" spans="1:12" s="2" customFormat="1" ht="18" x14ac:dyDescent="0.25">
      <c r="A8" s="67"/>
      <c r="B8" s="79"/>
      <c r="C8" s="96"/>
      <c r="D8" s="96"/>
      <c r="E8" s="82"/>
      <c r="F8" s="82"/>
      <c r="G8" s="67"/>
      <c r="H8" s="96"/>
      <c r="I8" s="96"/>
      <c r="J8" s="96"/>
      <c r="K8" s="96"/>
      <c r="L8" s="86"/>
    </row>
    <row r="9" spans="1:12" s="2" customFormat="1" ht="18" x14ac:dyDescent="0.25">
      <c r="A9" s="67"/>
      <c r="B9" s="79"/>
      <c r="C9" s="96"/>
      <c r="D9" s="96"/>
      <c r="E9" s="82"/>
      <c r="F9" s="82"/>
      <c r="G9" s="67"/>
      <c r="H9" s="96"/>
      <c r="I9" s="96"/>
      <c r="J9" s="96"/>
      <c r="K9" s="96"/>
      <c r="L9" s="86"/>
    </row>
    <row r="10" spans="1:12" s="2" customFormat="1" ht="18" x14ac:dyDescent="0.25">
      <c r="A10" s="67"/>
      <c r="B10" s="79"/>
      <c r="C10" s="96"/>
      <c r="D10" s="96"/>
      <c r="E10" s="82"/>
      <c r="F10" s="82"/>
      <c r="G10" s="67"/>
      <c r="H10" s="96"/>
      <c r="I10" s="96"/>
      <c r="J10" s="96"/>
      <c r="K10" s="96"/>
      <c r="L10" s="86"/>
    </row>
    <row r="11" spans="1:12" s="2" customFormat="1" ht="18" x14ac:dyDescent="0.25">
      <c r="A11" s="67"/>
      <c r="B11" s="79"/>
      <c r="C11" s="96"/>
      <c r="D11" s="96"/>
      <c r="E11" s="82"/>
      <c r="F11" s="82"/>
      <c r="G11" s="67"/>
      <c r="H11" s="96"/>
      <c r="I11" s="96"/>
      <c r="J11" s="96"/>
      <c r="K11" s="96"/>
      <c r="L11" s="86"/>
    </row>
    <row r="12" spans="1:12" s="2" customFormat="1" ht="18" x14ac:dyDescent="0.25">
      <c r="A12" s="67"/>
      <c r="B12" s="79"/>
      <c r="C12" s="96"/>
      <c r="D12" s="96"/>
      <c r="E12" s="82"/>
      <c r="F12" s="82"/>
      <c r="G12" s="67"/>
      <c r="H12" s="96"/>
      <c r="I12" s="96"/>
      <c r="J12" s="96"/>
      <c r="K12" s="96"/>
      <c r="L12" s="86"/>
    </row>
    <row r="13" spans="1:12" s="2" customFormat="1" ht="18" x14ac:dyDescent="0.25">
      <c r="A13" s="67"/>
      <c r="B13" s="79"/>
      <c r="C13" s="81"/>
      <c r="D13" s="81"/>
      <c r="E13" s="81"/>
      <c r="F13" s="81"/>
      <c r="G13" s="67"/>
      <c r="H13" s="81"/>
      <c r="I13" s="37"/>
      <c r="J13" s="37"/>
      <c r="K13" s="37"/>
      <c r="L13" s="36"/>
    </row>
    <row r="14" spans="1:12" s="2" customFormat="1" ht="18" x14ac:dyDescent="0.25">
      <c r="A14" s="67"/>
      <c r="B14" s="79"/>
      <c r="C14" s="97"/>
      <c r="D14" s="97"/>
      <c r="E14" s="97"/>
      <c r="F14" s="97"/>
      <c r="G14" s="67"/>
      <c r="H14" s="97"/>
      <c r="I14" s="37"/>
      <c r="J14" s="37"/>
      <c r="K14" s="37"/>
      <c r="L14" s="36"/>
    </row>
    <row r="15" spans="1:12" s="2" customFormat="1" ht="11.25" customHeight="1" thickBot="1" x14ac:dyDescent="0.3">
      <c r="A15" s="145" t="s">
        <v>17</v>
      </c>
      <c r="B15" s="146"/>
      <c r="C15" s="146"/>
      <c r="D15" s="145"/>
      <c r="E15" s="145"/>
      <c r="F15" s="145"/>
      <c r="G15" s="145"/>
      <c r="H15" s="145"/>
      <c r="I15" s="38"/>
      <c r="J15" s="38"/>
      <c r="K15" s="38"/>
      <c r="L15" s="36"/>
    </row>
    <row r="16" spans="1:12" s="2" customFormat="1" ht="15.75" customHeight="1" x14ac:dyDescent="0.25">
      <c r="A16"/>
      <c r="B16" s="164" t="s">
        <v>160</v>
      </c>
      <c r="C16" s="165"/>
      <c r="D16"/>
      <c r="E16"/>
      <c r="F16"/>
      <c r="G16"/>
      <c r="H16"/>
      <c r="I16"/>
      <c r="J16"/>
      <c r="K16"/>
      <c r="L16"/>
    </row>
    <row r="17" spans="1:14" s="2" customFormat="1" ht="45.75" customHeight="1" thickBot="1" x14ac:dyDescent="0.3">
      <c r="A17"/>
      <c r="B17" s="166"/>
      <c r="C17" s="167"/>
      <c r="D17"/>
      <c r="E17"/>
      <c r="F17" s="162"/>
      <c r="G17" s="163"/>
      <c r="H17" s="163"/>
      <c r="I17" s="163"/>
      <c r="J17" s="163"/>
      <c r="K17" s="163"/>
      <c r="L17" s="163"/>
    </row>
    <row r="18" spans="1:14" s="2" customFormat="1" ht="23.1" customHeight="1" x14ac:dyDescent="0.35">
      <c r="A18"/>
      <c r="B18" s="115" t="s">
        <v>21</v>
      </c>
      <c r="C18" s="98" t="s">
        <v>0</v>
      </c>
      <c r="D18" s="99" t="s">
        <v>22</v>
      </c>
      <c r="E18" s="100" t="s">
        <v>23</v>
      </c>
      <c r="F18" s="138" t="s">
        <v>90</v>
      </c>
      <c r="G18" s="139"/>
      <c r="H18" s="139"/>
      <c r="I18" s="139"/>
      <c r="J18" s="139"/>
      <c r="K18" s="139"/>
      <c r="L18" s="139"/>
    </row>
    <row r="19" spans="1:14" s="2" customFormat="1" ht="18" x14ac:dyDescent="0.25">
      <c r="A19" s="39"/>
      <c r="B19" s="60"/>
      <c r="C19" s="61"/>
      <c r="D19" s="62"/>
      <c r="E19" s="63"/>
      <c r="F19" s="63"/>
      <c r="G19" s="64"/>
      <c r="H19" s="65"/>
      <c r="I19" s="66"/>
      <c r="J19" s="65"/>
      <c r="K19" s="66"/>
      <c r="L19" s="67"/>
    </row>
    <row r="20" spans="1:14" s="2" customFormat="1" ht="21" x14ac:dyDescent="0.3">
      <c r="A20" s="44" t="s">
        <v>24</v>
      </c>
      <c r="B20" s="108" t="s">
        <v>29</v>
      </c>
      <c r="C20" s="105"/>
      <c r="D20" s="105"/>
      <c r="E20" s="105"/>
      <c r="F20" s="105"/>
      <c r="G20" s="106"/>
      <c r="H20" s="106"/>
      <c r="I20" s="106"/>
      <c r="J20" s="106"/>
      <c r="K20" s="106"/>
      <c r="L20" s="107" t="s">
        <v>90</v>
      </c>
    </row>
    <row r="21" spans="1:14" s="2" customFormat="1" ht="18" x14ac:dyDescent="0.25">
      <c r="A21" s="122">
        <v>1.01</v>
      </c>
      <c r="B21" s="47" t="s">
        <v>30</v>
      </c>
      <c r="C21" s="95">
        <v>1</v>
      </c>
      <c r="D21" s="41" t="s">
        <v>25</v>
      </c>
      <c r="E21" s="40"/>
      <c r="F21" s="40">
        <f t="shared" ref="F21:F24" si="0">SUM(C21*E21)</f>
        <v>0</v>
      </c>
      <c r="G21" s="68"/>
      <c r="H21" s="69"/>
      <c r="I21" s="68">
        <v>0</v>
      </c>
      <c r="J21" s="69"/>
      <c r="K21" s="68"/>
      <c r="L21" s="69"/>
    </row>
    <row r="22" spans="1:14" s="2" customFormat="1" ht="18" x14ac:dyDescent="0.25">
      <c r="A22" s="122" t="s">
        <v>80</v>
      </c>
      <c r="B22" s="47" t="s">
        <v>31</v>
      </c>
      <c r="C22" s="95">
        <v>1</v>
      </c>
      <c r="D22" s="41" t="s">
        <v>25</v>
      </c>
      <c r="E22" s="40"/>
      <c r="F22" s="40">
        <f t="shared" si="0"/>
        <v>0</v>
      </c>
      <c r="G22" s="68"/>
      <c r="H22" s="69"/>
      <c r="I22" s="68"/>
      <c r="J22" s="69"/>
      <c r="K22" s="68"/>
      <c r="L22" s="69"/>
    </row>
    <row r="23" spans="1:14" s="2" customFormat="1" ht="18" x14ac:dyDescent="0.25">
      <c r="A23" s="122" t="s">
        <v>81</v>
      </c>
      <c r="B23" s="47" t="s">
        <v>32</v>
      </c>
      <c r="C23" s="95">
        <v>1</v>
      </c>
      <c r="D23" s="41" t="s">
        <v>25</v>
      </c>
      <c r="E23" s="40"/>
      <c r="F23" s="40">
        <f t="shared" si="0"/>
        <v>0</v>
      </c>
      <c r="G23" s="68"/>
      <c r="H23" s="69"/>
      <c r="I23" s="68"/>
      <c r="J23" s="69"/>
      <c r="K23" s="68"/>
      <c r="L23" s="69"/>
    </row>
    <row r="24" spans="1:14" s="2" customFormat="1" ht="36" x14ac:dyDescent="0.25">
      <c r="A24" s="156">
        <v>1.04</v>
      </c>
      <c r="B24" s="157" t="s">
        <v>33</v>
      </c>
      <c r="C24" s="153">
        <v>1</v>
      </c>
      <c r="D24" s="56" t="s">
        <v>82</v>
      </c>
      <c r="E24" s="126"/>
      <c r="F24" s="126">
        <f t="shared" si="0"/>
        <v>0</v>
      </c>
      <c r="G24" s="68"/>
      <c r="H24" s="69"/>
      <c r="I24" s="68"/>
      <c r="J24" s="69"/>
      <c r="K24" s="68"/>
      <c r="L24" s="69"/>
    </row>
    <row r="25" spans="1:14" s="2" customFormat="1" ht="20.25" x14ac:dyDescent="0.3">
      <c r="A25" s="44"/>
      <c r="B25" s="47"/>
      <c r="C25" s="41"/>
      <c r="D25" s="41"/>
      <c r="E25" s="40"/>
      <c r="F25" s="40"/>
      <c r="G25" s="68"/>
      <c r="H25" s="69"/>
      <c r="I25" s="68"/>
      <c r="J25" s="69"/>
      <c r="K25" s="68"/>
      <c r="L25" s="117">
        <f>SUM(F21:F24)</f>
        <v>0</v>
      </c>
    </row>
    <row r="26" spans="1:14" customFormat="1" ht="18" customHeight="1" x14ac:dyDescent="0.25">
      <c r="A26" s="44"/>
      <c r="B26" s="155" t="s">
        <v>34</v>
      </c>
    </row>
    <row r="27" spans="1:14" s="4" customFormat="1" ht="18.75" x14ac:dyDescent="0.3">
      <c r="A27" s="44" t="s">
        <v>1</v>
      </c>
      <c r="B27" s="104" t="s">
        <v>35</v>
      </c>
      <c r="C27" s="105"/>
      <c r="D27" s="105"/>
      <c r="E27" s="105"/>
      <c r="F27" s="105"/>
      <c r="G27" s="106"/>
      <c r="H27" s="106"/>
      <c r="I27" s="106"/>
      <c r="J27" s="106"/>
      <c r="K27" s="106"/>
      <c r="L27" s="107"/>
      <c r="M27" s="28"/>
      <c r="N27" s="25"/>
    </row>
    <row r="28" spans="1:14" s="4" customFormat="1" ht="18" x14ac:dyDescent="0.25">
      <c r="A28" s="122">
        <v>2.0099999999999998</v>
      </c>
      <c r="B28" s="47" t="s">
        <v>84</v>
      </c>
      <c r="C28" s="95">
        <v>440</v>
      </c>
      <c r="D28" s="41" t="s">
        <v>65</v>
      </c>
      <c r="E28" s="40"/>
      <c r="F28" s="40">
        <f t="shared" ref="F28:F29" si="1">SUM(C28*E28)</f>
        <v>0</v>
      </c>
      <c r="G28" s="68"/>
      <c r="H28" s="69"/>
      <c r="I28" s="68">
        <v>0</v>
      </c>
      <c r="J28" s="69"/>
      <c r="K28" s="68"/>
      <c r="L28" s="69"/>
      <c r="M28" s="26"/>
      <c r="N28" s="33"/>
    </row>
    <row r="29" spans="1:14" s="4" customFormat="1" ht="18" x14ac:dyDescent="0.25">
      <c r="A29" s="122" t="s">
        <v>83</v>
      </c>
      <c r="B29" s="47" t="s">
        <v>85</v>
      </c>
      <c r="C29" s="95">
        <v>588</v>
      </c>
      <c r="D29" s="41" t="s">
        <v>65</v>
      </c>
      <c r="E29" s="40"/>
      <c r="F29" s="40">
        <f t="shared" si="1"/>
        <v>0</v>
      </c>
      <c r="G29" s="68"/>
      <c r="H29" s="69"/>
      <c r="I29" s="68"/>
      <c r="J29" s="69"/>
      <c r="K29" s="68"/>
      <c r="L29" s="69"/>
      <c r="M29" s="25"/>
      <c r="N29" s="28"/>
    </row>
    <row r="30" spans="1:14" s="4" customFormat="1" ht="20.25" x14ac:dyDescent="0.3">
      <c r="A30" s="44"/>
      <c r="B30" s="47"/>
      <c r="C30" s="95"/>
      <c r="D30" s="41"/>
      <c r="E30" s="40"/>
      <c r="F30" s="40"/>
      <c r="G30" s="68"/>
      <c r="H30" s="69"/>
      <c r="I30" s="68"/>
      <c r="J30" s="69"/>
      <c r="K30" s="68"/>
      <c r="L30" s="117">
        <f>SUM(F28:F29)</f>
        <v>0</v>
      </c>
      <c r="M30" s="25"/>
      <c r="N30" s="28"/>
    </row>
    <row r="31" spans="1:14" s="4" customFormat="1" ht="21" x14ac:dyDescent="0.35">
      <c r="A31" s="44" t="s">
        <v>7</v>
      </c>
      <c r="B31" s="108" t="s">
        <v>36</v>
      </c>
      <c r="C31" s="109"/>
      <c r="D31" s="109"/>
      <c r="E31" s="109"/>
      <c r="F31" s="109"/>
      <c r="G31" s="110"/>
      <c r="H31" s="110"/>
      <c r="I31" s="110"/>
      <c r="J31" s="110"/>
      <c r="K31" s="110"/>
      <c r="L31" s="111"/>
      <c r="M31" s="25"/>
      <c r="N31" s="25"/>
    </row>
    <row r="32" spans="1:14" s="4" customFormat="1" ht="18" x14ac:dyDescent="0.25">
      <c r="A32" s="123">
        <v>3.01</v>
      </c>
      <c r="B32" s="47" t="s">
        <v>86</v>
      </c>
      <c r="C32" s="41">
        <v>11.74</v>
      </c>
      <c r="D32" s="41" t="s">
        <v>65</v>
      </c>
      <c r="E32" s="40"/>
      <c r="F32" s="40">
        <f>SUM(C32*E32)</f>
        <v>0</v>
      </c>
      <c r="G32" s="68"/>
      <c r="H32" s="69"/>
      <c r="I32" s="68"/>
      <c r="J32" s="69"/>
      <c r="K32" s="68"/>
      <c r="L32" s="70"/>
      <c r="M32" s="26"/>
      <c r="N32" s="33"/>
    </row>
    <row r="33" spans="1:14" s="4" customFormat="1" ht="18" x14ac:dyDescent="0.25">
      <c r="A33" s="123">
        <v>3.02</v>
      </c>
      <c r="B33" s="47" t="s">
        <v>37</v>
      </c>
      <c r="C33" s="41">
        <v>2.23</v>
      </c>
      <c r="D33" s="41" t="s">
        <v>65</v>
      </c>
      <c r="E33" s="40"/>
      <c r="F33" s="40">
        <f>SUM(C33*E33)</f>
        <v>0</v>
      </c>
      <c r="G33" s="68"/>
      <c r="H33" s="69"/>
      <c r="I33" s="68"/>
      <c r="J33" s="69"/>
      <c r="K33" s="68"/>
      <c r="M33" s="26"/>
      <c r="N33" s="33"/>
    </row>
    <row r="34" spans="1:14" s="4" customFormat="1" ht="18" x14ac:dyDescent="0.25">
      <c r="A34" s="123">
        <v>3.03</v>
      </c>
      <c r="B34" s="47" t="s">
        <v>87</v>
      </c>
      <c r="C34" s="41">
        <v>2.1</v>
      </c>
      <c r="D34" s="41" t="s">
        <v>65</v>
      </c>
      <c r="E34" s="40"/>
      <c r="F34" s="40">
        <f>SUM(C34*E34)</f>
        <v>0</v>
      </c>
      <c r="G34" s="68"/>
      <c r="H34" s="69"/>
      <c r="I34" s="68"/>
      <c r="J34" s="69"/>
      <c r="K34" s="68"/>
      <c r="M34" s="26"/>
      <c r="N34" s="33"/>
    </row>
    <row r="35" spans="1:14" s="4" customFormat="1" ht="18" x14ac:dyDescent="0.25">
      <c r="A35" s="122"/>
      <c r="B35" s="45"/>
      <c r="C35" s="50"/>
      <c r="D35" s="50"/>
      <c r="E35" s="46"/>
      <c r="F35" s="46"/>
      <c r="G35" s="68"/>
      <c r="H35" s="69"/>
      <c r="I35" s="68"/>
      <c r="J35" s="69"/>
      <c r="K35" s="68"/>
      <c r="L35" s="51">
        <f>SUM(F32:F34)</f>
        <v>0</v>
      </c>
      <c r="M35" s="26"/>
      <c r="N35" s="33"/>
    </row>
    <row r="36" spans="1:14" s="4" customFormat="1" ht="18.75" x14ac:dyDescent="0.3">
      <c r="A36" s="44" t="s">
        <v>8</v>
      </c>
      <c r="B36" s="104" t="s">
        <v>38</v>
      </c>
      <c r="C36" s="105"/>
      <c r="D36" s="105"/>
      <c r="E36" s="105"/>
      <c r="F36" s="105"/>
      <c r="G36" s="106"/>
      <c r="H36" s="106"/>
      <c r="I36" s="106"/>
      <c r="J36" s="106"/>
      <c r="K36" s="106"/>
      <c r="L36" s="107"/>
      <c r="M36" s="25"/>
      <c r="N36" s="25"/>
    </row>
    <row r="37" spans="1:14" s="4" customFormat="1" ht="18" x14ac:dyDescent="0.25">
      <c r="A37" s="123">
        <v>4.01</v>
      </c>
      <c r="B37" s="47" t="s">
        <v>39</v>
      </c>
      <c r="C37" s="41">
        <v>34.4</v>
      </c>
      <c r="D37" s="41" t="s">
        <v>26</v>
      </c>
      <c r="E37" s="40"/>
      <c r="F37" s="40">
        <f>SUM(C37*E37)</f>
        <v>0</v>
      </c>
      <c r="G37" s="68"/>
      <c r="H37" s="69"/>
      <c r="I37" s="68"/>
      <c r="J37" s="69"/>
      <c r="K37" s="68"/>
      <c r="L37" s="51"/>
      <c r="M37" s="26"/>
      <c r="N37" s="33"/>
    </row>
    <row r="38" spans="1:14" s="4" customFormat="1" ht="18" x14ac:dyDescent="0.25">
      <c r="A38" s="44"/>
      <c r="B38" s="47"/>
      <c r="C38" s="41"/>
      <c r="D38" s="41"/>
      <c r="E38" s="40"/>
      <c r="F38" s="40"/>
      <c r="G38" s="68"/>
      <c r="H38" s="69"/>
      <c r="I38" s="68"/>
      <c r="J38" s="69"/>
      <c r="K38" s="68"/>
      <c r="L38" s="51">
        <f>SUM(F37:F37)</f>
        <v>0</v>
      </c>
      <c r="M38" s="26"/>
      <c r="N38" s="33"/>
    </row>
    <row r="39" spans="1:14" s="4" customFormat="1" ht="21" x14ac:dyDescent="0.35">
      <c r="A39" s="44" t="s">
        <v>9</v>
      </c>
      <c r="B39" s="108" t="s">
        <v>15</v>
      </c>
      <c r="C39" s="109"/>
      <c r="D39" s="109"/>
      <c r="E39" s="109"/>
      <c r="F39" s="109"/>
      <c r="G39" s="110"/>
      <c r="H39" s="110"/>
      <c r="I39" s="110"/>
      <c r="J39" s="110"/>
      <c r="K39" s="110"/>
      <c r="L39" s="111"/>
      <c r="M39" s="25"/>
      <c r="N39" s="25"/>
    </row>
    <row r="40" spans="1:14" s="4" customFormat="1" ht="18" x14ac:dyDescent="0.25">
      <c r="A40" s="123">
        <v>5.01</v>
      </c>
      <c r="B40" s="47" t="s">
        <v>40</v>
      </c>
      <c r="C40" s="41">
        <v>15.27</v>
      </c>
      <c r="D40" s="41" t="s">
        <v>26</v>
      </c>
      <c r="E40" s="40"/>
      <c r="F40" s="40">
        <f>SUM(C40*E40)</f>
        <v>0</v>
      </c>
      <c r="G40" s="68"/>
      <c r="H40" s="69"/>
      <c r="I40" s="68"/>
      <c r="J40" s="69"/>
      <c r="K40" s="68"/>
      <c r="L40" s="70"/>
      <c r="M40" s="26"/>
      <c r="N40" s="33"/>
    </row>
    <row r="41" spans="1:14" s="4" customFormat="1" ht="18" x14ac:dyDescent="0.25">
      <c r="A41" s="123">
        <v>5.0199999999999996</v>
      </c>
      <c r="B41" s="47" t="s">
        <v>41</v>
      </c>
      <c r="C41" s="41">
        <v>34.4</v>
      </c>
      <c r="D41" s="41" t="s">
        <v>26</v>
      </c>
      <c r="E41" s="40"/>
      <c r="F41" s="40">
        <f>SUM(C41*E41)</f>
        <v>0</v>
      </c>
      <c r="G41" s="68"/>
      <c r="H41" s="69"/>
      <c r="I41" s="68"/>
      <c r="J41" s="69"/>
      <c r="K41" s="68"/>
      <c r="M41" s="26"/>
      <c r="N41" s="33"/>
    </row>
    <row r="42" spans="1:14" s="4" customFormat="1" ht="18" x14ac:dyDescent="0.25">
      <c r="A42" s="123" t="s">
        <v>42</v>
      </c>
      <c r="B42" s="47" t="s">
        <v>43</v>
      </c>
      <c r="C42" s="41">
        <v>14.57</v>
      </c>
      <c r="D42" s="41" t="s">
        <v>26</v>
      </c>
      <c r="E42" s="40"/>
      <c r="F42" s="40">
        <f t="shared" ref="F42" si="2">SUM(C42*E42)</f>
        <v>0</v>
      </c>
      <c r="G42" s="68"/>
      <c r="H42" s="69"/>
      <c r="I42" s="68"/>
      <c r="J42" s="69"/>
      <c r="K42" s="68"/>
      <c r="M42" s="26"/>
      <c r="N42" s="33"/>
    </row>
    <row r="43" spans="1:14" s="4" customFormat="1" ht="18" x14ac:dyDescent="0.25">
      <c r="A43" s="122"/>
      <c r="B43" s="45"/>
      <c r="C43" s="50"/>
      <c r="D43" s="50"/>
      <c r="E43" s="46"/>
      <c r="F43" s="46"/>
      <c r="G43" s="76"/>
      <c r="H43" s="71"/>
      <c r="I43" s="76"/>
      <c r="J43" s="71"/>
      <c r="K43" s="76"/>
      <c r="L43" s="51">
        <f>SUM(F40:F42)</f>
        <v>0</v>
      </c>
      <c r="M43" s="25"/>
      <c r="N43" s="28"/>
    </row>
    <row r="44" spans="1:14" s="4" customFormat="1" ht="21" x14ac:dyDescent="0.35">
      <c r="A44" s="44" t="s">
        <v>10</v>
      </c>
      <c r="B44" s="108" t="s">
        <v>44</v>
      </c>
      <c r="C44" s="109"/>
      <c r="D44" s="109"/>
      <c r="E44" s="109"/>
      <c r="F44" s="109"/>
      <c r="G44" s="110"/>
      <c r="H44" s="110"/>
      <c r="I44" s="110"/>
      <c r="J44" s="110"/>
      <c r="K44" s="110"/>
      <c r="L44" s="111"/>
      <c r="M44" s="25"/>
      <c r="N44" s="27"/>
    </row>
    <row r="45" spans="1:14" s="4" customFormat="1" ht="18" x14ac:dyDescent="0.25">
      <c r="A45" s="123">
        <v>6.01</v>
      </c>
      <c r="B45" s="55" t="s">
        <v>45</v>
      </c>
      <c r="C45" s="56">
        <v>71.83</v>
      </c>
      <c r="D45" s="41" t="s">
        <v>46</v>
      </c>
      <c r="E45" s="40"/>
      <c r="F45" s="40">
        <f t="shared" ref="F45" si="3">SUM(C45*E45)</f>
        <v>0</v>
      </c>
      <c r="G45" s="72"/>
      <c r="H45" s="73"/>
      <c r="I45" s="72"/>
      <c r="J45" s="73"/>
      <c r="K45" s="72"/>
      <c r="L45" s="74"/>
      <c r="M45" s="26"/>
      <c r="N45" s="33"/>
    </row>
    <row r="46" spans="1:14" s="4" customFormat="1" ht="23.25" x14ac:dyDescent="0.35">
      <c r="A46" s="44"/>
      <c r="B46" s="55"/>
      <c r="C46" s="56"/>
      <c r="D46" s="41"/>
      <c r="E46" s="40"/>
      <c r="F46" s="40"/>
      <c r="G46" s="72"/>
      <c r="H46" s="73"/>
      <c r="I46" s="72"/>
      <c r="J46" s="73"/>
      <c r="K46" s="72"/>
      <c r="L46" s="118">
        <f>SUM(F45:F45)</f>
        <v>0</v>
      </c>
      <c r="M46" s="26"/>
      <c r="N46" s="33"/>
    </row>
    <row r="47" spans="1:14" s="4" customFormat="1" ht="21" x14ac:dyDescent="0.35">
      <c r="A47" s="44" t="s">
        <v>11</v>
      </c>
      <c r="B47" s="104" t="s">
        <v>47</v>
      </c>
      <c r="C47" s="109"/>
      <c r="D47" s="109"/>
      <c r="E47" s="109"/>
      <c r="F47" s="109"/>
      <c r="G47" s="110"/>
      <c r="H47" s="110"/>
      <c r="I47" s="110"/>
      <c r="J47" s="110"/>
      <c r="K47" s="110"/>
      <c r="L47" s="111"/>
      <c r="M47" s="25"/>
      <c r="N47" s="25"/>
    </row>
    <row r="48" spans="1:14" s="4" customFormat="1" ht="36" x14ac:dyDescent="0.25">
      <c r="A48" s="123">
        <v>7.01</v>
      </c>
      <c r="B48" s="47" t="s">
        <v>47</v>
      </c>
      <c r="C48" s="41">
        <v>2</v>
      </c>
      <c r="D48" s="41" t="s">
        <v>82</v>
      </c>
      <c r="E48" s="40"/>
      <c r="F48" s="40">
        <f t="shared" ref="F48" si="4">SUM(C48*E48)</f>
        <v>0</v>
      </c>
      <c r="G48" s="69"/>
      <c r="H48" s="69"/>
      <c r="I48" s="69"/>
      <c r="J48" s="69"/>
      <c r="K48" s="69"/>
      <c r="L48" s="77"/>
      <c r="M48" s="25"/>
      <c r="N48" s="25"/>
    </row>
    <row r="49" spans="1:14" s="4" customFormat="1" ht="18" x14ac:dyDescent="0.25">
      <c r="A49" s="44"/>
      <c r="B49" s="45"/>
      <c r="C49" s="50"/>
      <c r="D49" s="50"/>
      <c r="E49" s="46"/>
      <c r="F49" s="46"/>
      <c r="G49" s="69"/>
      <c r="H49" s="69"/>
      <c r="I49" s="69"/>
      <c r="J49" s="69"/>
      <c r="K49" s="69"/>
      <c r="L49" s="78">
        <f>SUM(F48:F49)</f>
        <v>0</v>
      </c>
      <c r="M49" s="25"/>
      <c r="N49" s="25"/>
    </row>
    <row r="50" spans="1:14" s="4" customFormat="1" ht="21" x14ac:dyDescent="0.35">
      <c r="A50" s="44" t="s">
        <v>12</v>
      </c>
      <c r="B50" s="113" t="s">
        <v>48</v>
      </c>
      <c r="C50" s="109"/>
      <c r="D50" s="109"/>
      <c r="E50" s="109"/>
      <c r="F50" s="109"/>
      <c r="G50" s="110"/>
      <c r="H50" s="110"/>
      <c r="I50" s="110">
        <v>0</v>
      </c>
      <c r="J50" s="110"/>
      <c r="K50" s="110"/>
      <c r="L50" s="110"/>
      <c r="M50" s="25"/>
      <c r="N50" s="25"/>
    </row>
    <row r="51" spans="1:14" s="4" customFormat="1" ht="18" x14ac:dyDescent="0.25">
      <c r="A51" s="123">
        <v>8.01</v>
      </c>
      <c r="B51" s="47" t="s">
        <v>49</v>
      </c>
      <c r="C51" s="41">
        <v>14.57</v>
      </c>
      <c r="D51" s="41" t="s">
        <v>26</v>
      </c>
      <c r="E51" s="40"/>
      <c r="F51" s="40">
        <f t="shared" ref="F51:F57" si="5">SUM(C51*E51)</f>
        <v>0</v>
      </c>
      <c r="G51" s="68"/>
      <c r="H51" s="69"/>
      <c r="I51" s="68">
        <v>0</v>
      </c>
      <c r="J51" s="69"/>
      <c r="K51" s="68"/>
      <c r="L51" s="71"/>
      <c r="M51" s="25"/>
      <c r="N51" s="25"/>
    </row>
    <row r="52" spans="1:14" s="4" customFormat="1" ht="18" x14ac:dyDescent="0.25">
      <c r="A52" s="123">
        <v>8.02</v>
      </c>
      <c r="B52" s="43" t="s">
        <v>50</v>
      </c>
      <c r="C52" s="41">
        <v>14.57</v>
      </c>
      <c r="D52" s="41" t="s">
        <v>26</v>
      </c>
      <c r="E52" s="40"/>
      <c r="F52" s="40">
        <f t="shared" si="5"/>
        <v>0</v>
      </c>
      <c r="G52" s="68"/>
      <c r="H52" s="69"/>
      <c r="I52" s="68">
        <v>0</v>
      </c>
      <c r="J52" s="69"/>
      <c r="K52" s="68"/>
      <c r="M52" s="25"/>
      <c r="N52" s="25"/>
    </row>
    <row r="53" spans="1:14" s="4" customFormat="1" ht="18" x14ac:dyDescent="0.25">
      <c r="A53" s="123">
        <v>8.0299999999999994</v>
      </c>
      <c r="B53" s="43" t="s">
        <v>51</v>
      </c>
      <c r="C53" s="41">
        <f>C41</f>
        <v>34.4</v>
      </c>
      <c r="D53" s="41" t="s">
        <v>26</v>
      </c>
      <c r="E53" s="40"/>
      <c r="F53" s="40">
        <f t="shared" si="5"/>
        <v>0</v>
      </c>
      <c r="G53" s="68"/>
      <c r="H53" s="69"/>
      <c r="I53" s="68"/>
      <c r="J53" s="69"/>
      <c r="K53" s="68"/>
      <c r="M53" s="25"/>
      <c r="N53" s="25"/>
    </row>
    <row r="54" spans="1:14" s="4" customFormat="1" ht="18" x14ac:dyDescent="0.25">
      <c r="A54" s="123">
        <v>8.0399999999999991</v>
      </c>
      <c r="B54" s="47" t="s">
        <v>52</v>
      </c>
      <c r="C54" s="41">
        <v>10</v>
      </c>
      <c r="D54" s="41" t="s">
        <v>26</v>
      </c>
      <c r="E54" s="40"/>
      <c r="F54" s="40">
        <f t="shared" si="5"/>
        <v>0</v>
      </c>
      <c r="G54" s="68"/>
      <c r="H54" s="69"/>
      <c r="I54" s="68">
        <v>0</v>
      </c>
      <c r="J54" s="69"/>
      <c r="K54" s="68"/>
      <c r="L54" s="71"/>
      <c r="M54" s="25"/>
      <c r="N54" s="25"/>
    </row>
    <row r="55" spans="1:14" s="4" customFormat="1" ht="18" x14ac:dyDescent="0.25">
      <c r="A55" s="123">
        <v>8.0500000000000007</v>
      </c>
      <c r="B55" s="43" t="s">
        <v>53</v>
      </c>
      <c r="C55" s="41">
        <v>154.44</v>
      </c>
      <c r="D55" s="41" t="s">
        <v>26</v>
      </c>
      <c r="E55" s="40"/>
      <c r="F55" s="40">
        <f t="shared" si="5"/>
        <v>0</v>
      </c>
      <c r="G55" s="68"/>
      <c r="H55" s="69"/>
      <c r="I55" s="68">
        <v>0</v>
      </c>
      <c r="J55" s="69"/>
      <c r="K55" s="68"/>
      <c r="M55" s="25"/>
      <c r="N55" s="25"/>
    </row>
    <row r="56" spans="1:14" s="4" customFormat="1" ht="18" x14ac:dyDescent="0.25">
      <c r="A56" s="123">
        <v>8.06</v>
      </c>
      <c r="B56" s="43" t="s">
        <v>54</v>
      </c>
      <c r="C56" s="41">
        <v>255.56</v>
      </c>
      <c r="D56" s="41" t="s">
        <v>26</v>
      </c>
      <c r="E56" s="40"/>
      <c r="F56" s="40">
        <f t="shared" si="5"/>
        <v>0</v>
      </c>
      <c r="G56" s="68"/>
      <c r="H56" s="69"/>
      <c r="I56" s="68"/>
      <c r="J56" s="69"/>
      <c r="K56" s="68"/>
      <c r="M56" s="25"/>
      <c r="N56" s="25"/>
    </row>
    <row r="57" spans="1:14" s="4" customFormat="1" ht="18" x14ac:dyDescent="0.25">
      <c r="A57" s="123">
        <v>8.07</v>
      </c>
      <c r="B57" s="43" t="s">
        <v>55</v>
      </c>
      <c r="C57" s="41">
        <v>90</v>
      </c>
      <c r="D57" s="41" t="s">
        <v>26</v>
      </c>
      <c r="E57" s="40"/>
      <c r="F57" s="40">
        <f t="shared" si="5"/>
        <v>0</v>
      </c>
      <c r="G57" s="68"/>
      <c r="H57" s="69"/>
      <c r="I57" s="68"/>
      <c r="J57" s="69"/>
      <c r="K57" s="68"/>
      <c r="M57" s="25"/>
      <c r="N57" s="25"/>
    </row>
    <row r="58" spans="1:14" s="4" customFormat="1" ht="18" x14ac:dyDescent="0.25">
      <c r="A58" s="123"/>
      <c r="B58" s="79"/>
      <c r="C58" s="50"/>
      <c r="D58" s="50"/>
      <c r="E58" s="46"/>
      <c r="F58" s="46"/>
      <c r="G58" s="69"/>
      <c r="H58" s="69"/>
      <c r="I58" s="69"/>
      <c r="J58" s="69"/>
      <c r="K58" s="69"/>
      <c r="L58" s="78">
        <f>SUM(F51:F57)</f>
        <v>0</v>
      </c>
      <c r="M58" s="25"/>
      <c r="N58" s="25"/>
    </row>
    <row r="59" spans="1:14" s="4" customFormat="1" ht="21" x14ac:dyDescent="0.35">
      <c r="A59" s="44" t="s">
        <v>13</v>
      </c>
      <c r="B59" s="113" t="s">
        <v>56</v>
      </c>
      <c r="C59" s="109"/>
      <c r="D59" s="109"/>
      <c r="E59" s="109"/>
      <c r="F59" s="109"/>
      <c r="G59" s="110"/>
      <c r="H59" s="110"/>
      <c r="I59" s="110">
        <v>0</v>
      </c>
      <c r="J59" s="110"/>
      <c r="K59" s="110"/>
      <c r="L59" s="110"/>
      <c r="M59" s="25"/>
      <c r="N59" s="25"/>
    </row>
    <row r="60" spans="1:14" s="4" customFormat="1" ht="18" x14ac:dyDescent="0.25">
      <c r="A60" s="123">
        <v>9.02</v>
      </c>
      <c r="B60" s="47" t="s">
        <v>88</v>
      </c>
      <c r="C60" s="41">
        <v>2</v>
      </c>
      <c r="D60" s="41" t="s">
        <v>57</v>
      </c>
      <c r="E60" s="40"/>
      <c r="F60" s="40">
        <f>C60*E60</f>
        <v>0</v>
      </c>
      <c r="G60" s="68"/>
      <c r="H60" s="69"/>
      <c r="I60" s="68"/>
      <c r="J60" s="69"/>
      <c r="K60" s="68"/>
      <c r="L60" s="71"/>
      <c r="M60" s="25"/>
      <c r="N60" s="25"/>
    </row>
    <row r="61" spans="1:14" s="4" customFormat="1" ht="36" x14ac:dyDescent="0.2">
      <c r="A61" s="123">
        <v>9.0399999999999991</v>
      </c>
      <c r="B61" s="43" t="s">
        <v>89</v>
      </c>
      <c r="C61" s="56">
        <v>2</v>
      </c>
      <c r="D61" s="56" t="s">
        <v>57</v>
      </c>
      <c r="E61" s="126"/>
      <c r="F61" s="126">
        <f t="shared" ref="F61:F62" si="6">C61*E61</f>
        <v>0</v>
      </c>
      <c r="G61" s="68"/>
      <c r="H61" s="69"/>
      <c r="I61" s="68"/>
      <c r="J61" s="69"/>
      <c r="K61" s="68"/>
      <c r="L61" s="71"/>
      <c r="M61" s="25"/>
      <c r="N61" s="25"/>
    </row>
    <row r="62" spans="1:14" s="4" customFormat="1" ht="18" x14ac:dyDescent="0.25">
      <c r="A62" s="123">
        <v>9.07</v>
      </c>
      <c r="B62" s="43" t="s">
        <v>58</v>
      </c>
      <c r="C62" s="41">
        <v>1</v>
      </c>
      <c r="D62" s="41" t="s">
        <v>25</v>
      </c>
      <c r="E62" s="40"/>
      <c r="F62" s="40">
        <f t="shared" si="6"/>
        <v>0</v>
      </c>
      <c r="G62" s="68"/>
      <c r="H62" s="69"/>
      <c r="I62" s="68"/>
      <c r="J62" s="69"/>
      <c r="K62" s="68"/>
      <c r="L62" s="78"/>
      <c r="M62" s="25"/>
      <c r="N62" s="25"/>
    </row>
    <row r="63" spans="1:14" s="4" customFormat="1" ht="18" x14ac:dyDescent="0.25">
      <c r="A63" s="123"/>
      <c r="B63" s="43"/>
      <c r="C63" s="41"/>
      <c r="D63" s="41"/>
      <c r="E63" s="40"/>
      <c r="F63" s="40"/>
      <c r="G63" s="68"/>
      <c r="H63" s="69"/>
      <c r="I63" s="68"/>
      <c r="J63" s="69"/>
      <c r="K63" s="68"/>
      <c r="L63" s="78">
        <f>SUM(F60:F62)</f>
        <v>0</v>
      </c>
      <c r="M63" s="25"/>
      <c r="N63" s="25"/>
    </row>
    <row r="64" spans="1:14" s="4" customFormat="1" ht="16.7" customHeight="1" x14ac:dyDescent="0.35">
      <c r="A64" s="142" t="s">
        <v>14</v>
      </c>
      <c r="B64" s="113" t="s">
        <v>59</v>
      </c>
      <c r="C64" s="109"/>
      <c r="D64" s="109"/>
      <c r="E64" s="109"/>
      <c r="F64" s="109"/>
      <c r="G64" s="110"/>
      <c r="H64" s="110"/>
      <c r="I64" s="110"/>
      <c r="J64" s="110"/>
      <c r="K64" s="110"/>
      <c r="L64" s="110"/>
      <c r="M64" s="25"/>
      <c r="N64" s="25"/>
    </row>
    <row r="65" spans="1:14" s="4" customFormat="1" ht="18.75" customHeight="1" x14ac:dyDescent="0.25">
      <c r="A65" s="123"/>
      <c r="B65" s="158" t="s">
        <v>60</v>
      </c>
      <c r="C65" s="41"/>
      <c r="D65" s="41"/>
      <c r="E65" s="40"/>
      <c r="F65" s="40"/>
      <c r="G65" s="68"/>
      <c r="H65" s="69"/>
      <c r="I65" s="68"/>
      <c r="J65" s="69"/>
      <c r="K65" s="68"/>
      <c r="L65" s="71"/>
      <c r="M65" s="25"/>
      <c r="N65" s="25"/>
    </row>
    <row r="66" spans="1:14" s="4" customFormat="1" ht="18" customHeight="1" x14ac:dyDescent="0.25">
      <c r="A66" s="134">
        <v>10.01</v>
      </c>
      <c r="B66" s="43" t="s">
        <v>61</v>
      </c>
      <c r="C66" s="132">
        <v>2</v>
      </c>
      <c r="D66" s="41" t="s">
        <v>57</v>
      </c>
      <c r="E66" s="40"/>
      <c r="F66" s="126">
        <f>C66*E66</f>
        <v>0</v>
      </c>
      <c r="G66" s="68"/>
      <c r="H66" s="69"/>
      <c r="I66" s="68"/>
      <c r="J66" s="69"/>
      <c r="K66" s="68"/>
      <c r="M66" s="25"/>
      <c r="N66" s="25"/>
    </row>
    <row r="67" spans="1:14" s="4" customFormat="1" ht="18.75" customHeight="1" x14ac:dyDescent="0.25">
      <c r="A67" s="134">
        <v>10.02</v>
      </c>
      <c r="B67" s="43" t="s">
        <v>62</v>
      </c>
      <c r="C67" s="132">
        <v>1</v>
      </c>
      <c r="D67" s="41" t="s">
        <v>57</v>
      </c>
      <c r="E67" s="40"/>
      <c r="F67" s="126">
        <f t="shared" ref="F67:F69" si="7">C67*E67</f>
        <v>0</v>
      </c>
      <c r="G67" s="68"/>
      <c r="H67" s="69"/>
      <c r="I67" s="68"/>
      <c r="J67" s="69"/>
      <c r="K67" s="68"/>
      <c r="M67" s="25"/>
      <c r="N67" s="25"/>
    </row>
    <row r="68" spans="1:14" s="131" customFormat="1" ht="18" customHeight="1" x14ac:dyDescent="0.25">
      <c r="A68" s="143">
        <v>10.050000000000001</v>
      </c>
      <c r="B68" s="129" t="s">
        <v>63</v>
      </c>
      <c r="C68" s="133">
        <v>45</v>
      </c>
      <c r="D68" s="130" t="s">
        <v>65</v>
      </c>
      <c r="E68" s="40"/>
      <c r="F68" s="126">
        <f t="shared" si="7"/>
        <v>0</v>
      </c>
      <c r="G68" s="159"/>
      <c r="H68" s="160"/>
    </row>
    <row r="69" spans="1:14" s="125" customFormat="1" ht="18.75" x14ac:dyDescent="0.3">
      <c r="A69" s="141">
        <v>10.06</v>
      </c>
      <c r="B69" s="127" t="s">
        <v>92</v>
      </c>
      <c r="C69" s="140">
        <v>2</v>
      </c>
      <c r="D69" s="17" t="s">
        <v>82</v>
      </c>
      <c r="E69" s="40"/>
      <c r="F69" s="126">
        <f t="shared" si="7"/>
        <v>0</v>
      </c>
      <c r="G69" s="124"/>
      <c r="H69" s="124"/>
    </row>
    <row r="70" spans="1:14" s="4" customFormat="1" ht="18.75" x14ac:dyDescent="0.3">
      <c r="A70" s="123"/>
      <c r="B70" s="43"/>
      <c r="C70" s="48"/>
      <c r="D70" s="17"/>
      <c r="E70" s="7"/>
      <c r="F70" s="40"/>
      <c r="G70" s="68"/>
      <c r="H70" s="69"/>
      <c r="I70" s="68"/>
      <c r="J70" s="69"/>
      <c r="K70" s="68"/>
      <c r="L70" s="78">
        <f>SUM(F66:F69)</f>
        <v>0</v>
      </c>
      <c r="M70" s="25"/>
      <c r="N70" s="25"/>
    </row>
    <row r="71" spans="1:14" s="4" customFormat="1" ht="16.7" customHeight="1" x14ac:dyDescent="0.3">
      <c r="A71" s="135"/>
      <c r="B71" s="154" t="s">
        <v>93</v>
      </c>
      <c r="C71" s="7"/>
      <c r="D71" s="6"/>
      <c r="E71" s="7"/>
      <c r="F71" s="6"/>
      <c r="G71" s="40"/>
      <c r="H71" s="68"/>
      <c r="I71" s="69"/>
      <c r="J71" s="68"/>
      <c r="K71" s="69"/>
      <c r="L71" s="6"/>
      <c r="M71" s="71"/>
      <c r="N71" s="25"/>
    </row>
    <row r="72" spans="1:14" s="4" customFormat="1" ht="23.25" customHeight="1" x14ac:dyDescent="0.35">
      <c r="A72" s="135">
        <v>11</v>
      </c>
      <c r="B72" s="136" t="s">
        <v>64</v>
      </c>
      <c r="C72" s="137"/>
      <c r="D72" s="137"/>
      <c r="E72" s="137"/>
      <c r="F72" s="109"/>
      <c r="G72" s="110"/>
      <c r="H72" s="110"/>
      <c r="I72" s="110"/>
      <c r="J72" s="110"/>
      <c r="K72" s="110"/>
      <c r="L72" s="110"/>
      <c r="M72" s="25"/>
      <c r="N72" s="25"/>
    </row>
    <row r="73" spans="1:14" s="4" customFormat="1" ht="18.75" x14ac:dyDescent="0.25">
      <c r="A73" s="134">
        <v>11.01</v>
      </c>
      <c r="B73" s="5" t="s">
        <v>91</v>
      </c>
      <c r="C73" s="132">
        <v>4.71</v>
      </c>
      <c r="D73" s="132" t="s">
        <v>65</v>
      </c>
      <c r="E73" s="144"/>
      <c r="F73" s="40">
        <f>C73*E73</f>
        <v>0</v>
      </c>
      <c r="G73" s="68"/>
      <c r="H73" s="69"/>
      <c r="I73" s="68"/>
      <c r="J73" s="69"/>
      <c r="K73" s="68"/>
      <c r="L73" s="71"/>
      <c r="M73" s="25"/>
      <c r="N73" s="25"/>
    </row>
    <row r="74" spans="1:14" s="4" customFormat="1" ht="21" customHeight="1" x14ac:dyDescent="0.25">
      <c r="A74" s="134">
        <v>11.02</v>
      </c>
      <c r="B74" s="5" t="s">
        <v>66</v>
      </c>
      <c r="C74" s="132">
        <v>1.19</v>
      </c>
      <c r="D74" s="132" t="s">
        <v>65</v>
      </c>
      <c r="E74" s="144"/>
      <c r="F74" s="40">
        <f t="shared" ref="F74:F77" si="8">C74*E74</f>
        <v>0</v>
      </c>
      <c r="G74" s="68"/>
      <c r="H74" s="69"/>
      <c r="I74" s="68"/>
      <c r="J74" s="69"/>
      <c r="K74" s="68"/>
      <c r="M74" s="25"/>
      <c r="N74" s="25"/>
    </row>
    <row r="75" spans="1:14" s="4" customFormat="1" ht="22.5" customHeight="1" x14ac:dyDescent="0.25">
      <c r="A75" s="134">
        <v>11.03</v>
      </c>
      <c r="B75" s="5" t="s">
        <v>67</v>
      </c>
      <c r="C75" s="132">
        <v>0.49</v>
      </c>
      <c r="D75" s="132" t="s">
        <v>65</v>
      </c>
      <c r="E75" s="144"/>
      <c r="F75" s="40">
        <f t="shared" si="8"/>
        <v>0</v>
      </c>
      <c r="G75" s="68"/>
      <c r="H75" s="69"/>
      <c r="I75" s="68"/>
      <c r="J75" s="69"/>
      <c r="K75" s="68"/>
      <c r="M75" s="25"/>
      <c r="N75" s="25"/>
    </row>
    <row r="76" spans="1:14" s="131" customFormat="1" ht="24" customHeight="1" x14ac:dyDescent="0.25">
      <c r="A76" s="134">
        <v>11.04</v>
      </c>
      <c r="B76" s="129" t="s">
        <v>68</v>
      </c>
      <c r="C76" s="133">
        <v>0.56000000000000005</v>
      </c>
      <c r="D76" s="132" t="s">
        <v>65</v>
      </c>
      <c r="E76" s="128"/>
      <c r="F76" s="40">
        <f t="shared" si="8"/>
        <v>0</v>
      </c>
      <c r="G76" s="159"/>
      <c r="H76" s="160"/>
    </row>
    <row r="77" spans="1:14" s="4" customFormat="1" ht="18" customHeight="1" x14ac:dyDescent="0.25">
      <c r="A77" s="134">
        <v>11.05</v>
      </c>
      <c r="B77" s="5" t="s">
        <v>69</v>
      </c>
      <c r="C77" s="132">
        <v>6.24</v>
      </c>
      <c r="D77" s="132" t="s">
        <v>65</v>
      </c>
      <c r="E77" s="144"/>
      <c r="F77" s="40">
        <f t="shared" si="8"/>
        <v>0</v>
      </c>
      <c r="G77" s="68"/>
      <c r="H77" s="69"/>
      <c r="I77" s="68"/>
      <c r="J77" s="69"/>
      <c r="K77" s="68"/>
      <c r="M77" s="25"/>
      <c r="N77" s="25"/>
    </row>
    <row r="78" spans="1:14" s="4" customFormat="1" ht="27.75" customHeight="1" x14ac:dyDescent="0.3">
      <c r="A78" s="134"/>
      <c r="B78" s="5"/>
      <c r="C78" s="132"/>
      <c r="D78" s="132"/>
      <c r="E78" s="6"/>
      <c r="F78" s="40"/>
      <c r="G78" s="68"/>
      <c r="H78" s="69"/>
      <c r="I78" s="68"/>
      <c r="J78" s="69"/>
      <c r="K78" s="68"/>
      <c r="L78" s="78">
        <f>SUM(F73:F77)</f>
        <v>0</v>
      </c>
      <c r="M78" s="25"/>
      <c r="N78" s="25"/>
    </row>
    <row r="79" spans="1:14" s="4" customFormat="1" ht="16.5" customHeight="1" x14ac:dyDescent="0.35">
      <c r="A79" s="135">
        <v>12</v>
      </c>
      <c r="B79" s="136" t="s">
        <v>70</v>
      </c>
      <c r="C79" s="137"/>
      <c r="D79" s="137"/>
      <c r="E79" s="137"/>
      <c r="F79" s="109"/>
      <c r="G79" s="110"/>
      <c r="H79" s="110"/>
      <c r="I79" s="110"/>
      <c r="J79" s="110"/>
      <c r="K79" s="110"/>
      <c r="L79" s="110"/>
      <c r="M79" s="25"/>
      <c r="N79" s="25"/>
    </row>
    <row r="80" spans="1:14" s="4" customFormat="1" ht="21" customHeight="1" x14ac:dyDescent="0.3">
      <c r="A80" s="134">
        <v>12.01</v>
      </c>
      <c r="B80" s="12" t="s">
        <v>71</v>
      </c>
      <c r="C80" s="7">
        <v>15.92</v>
      </c>
      <c r="D80" s="7" t="s">
        <v>26</v>
      </c>
      <c r="E80" s="6"/>
      <c r="F80" s="40">
        <f>C80*E80</f>
        <v>0</v>
      </c>
      <c r="G80" s="68"/>
      <c r="H80" s="69"/>
      <c r="I80" s="68"/>
      <c r="J80" s="69"/>
      <c r="K80" s="68"/>
      <c r="L80" s="71"/>
      <c r="M80" s="25"/>
      <c r="N80" s="25"/>
    </row>
    <row r="81" spans="1:14" s="4" customFormat="1" ht="25.5" customHeight="1" x14ac:dyDescent="0.3">
      <c r="A81" s="134">
        <v>12.02</v>
      </c>
      <c r="B81" s="5" t="s">
        <v>72</v>
      </c>
      <c r="C81" s="132">
        <v>29.3</v>
      </c>
      <c r="D81" s="7" t="s">
        <v>26</v>
      </c>
      <c r="E81" s="6"/>
      <c r="F81" s="40">
        <f>C81*E81</f>
        <v>0</v>
      </c>
      <c r="G81" s="68"/>
      <c r="H81" s="69"/>
      <c r="I81" s="68"/>
      <c r="J81" s="69"/>
      <c r="K81" s="68"/>
      <c r="M81" s="25"/>
      <c r="N81" s="25"/>
    </row>
    <row r="82" spans="1:14" s="4" customFormat="1" ht="25.5" customHeight="1" x14ac:dyDescent="0.3">
      <c r="A82" s="134"/>
      <c r="B82" s="5"/>
      <c r="C82" s="132"/>
      <c r="D82" s="7"/>
      <c r="E82" s="6"/>
      <c r="F82" s="40"/>
      <c r="G82" s="68"/>
      <c r="H82" s="69"/>
      <c r="I82" s="68"/>
      <c r="J82" s="69"/>
      <c r="K82" s="68"/>
      <c r="L82" s="78">
        <f>SUM(F80:F81)</f>
        <v>0</v>
      </c>
      <c r="M82" s="25"/>
      <c r="N82" s="25"/>
    </row>
    <row r="83" spans="1:14" s="4" customFormat="1" ht="30" customHeight="1" x14ac:dyDescent="0.35">
      <c r="A83" s="44">
        <v>13</v>
      </c>
      <c r="B83" s="113" t="s">
        <v>73</v>
      </c>
      <c r="C83" s="109"/>
      <c r="D83" s="109"/>
      <c r="E83" s="109"/>
      <c r="F83" s="109"/>
      <c r="G83" s="110"/>
      <c r="H83" s="110"/>
      <c r="I83" s="110"/>
      <c r="J83" s="110"/>
      <c r="K83" s="110"/>
      <c r="L83" s="110"/>
      <c r="M83" s="25"/>
      <c r="N83" s="25"/>
    </row>
    <row r="84" spans="1:14" s="4" customFormat="1" ht="20.25" customHeight="1" x14ac:dyDescent="0.25">
      <c r="A84" s="134">
        <v>13.01</v>
      </c>
      <c r="B84" s="43" t="s">
        <v>16</v>
      </c>
      <c r="C84" s="132">
        <v>24.78</v>
      </c>
      <c r="D84" s="41" t="s">
        <v>26</v>
      </c>
      <c r="E84" s="40"/>
      <c r="F84" s="40">
        <f>C84*E84</f>
        <v>0</v>
      </c>
      <c r="G84" s="68"/>
      <c r="H84" s="69"/>
      <c r="I84" s="68"/>
      <c r="J84" s="69"/>
      <c r="K84" s="68"/>
      <c r="M84" s="25"/>
      <c r="N84" s="25"/>
    </row>
    <row r="85" spans="1:14" s="4" customFormat="1" ht="20.25" customHeight="1" x14ac:dyDescent="0.25">
      <c r="A85" s="134">
        <v>13.02</v>
      </c>
      <c r="B85" s="43" t="s">
        <v>74</v>
      </c>
      <c r="C85" s="132">
        <v>68.72</v>
      </c>
      <c r="D85" s="41" t="s">
        <v>26</v>
      </c>
      <c r="E85" s="40"/>
      <c r="F85" s="40">
        <f t="shared" ref="F85:F86" si="9">C85*E85</f>
        <v>0</v>
      </c>
      <c r="G85" s="68"/>
      <c r="H85" s="69"/>
      <c r="I85" s="68"/>
      <c r="J85" s="69"/>
      <c r="K85" s="68"/>
      <c r="M85" s="25"/>
      <c r="N85" s="25"/>
    </row>
    <row r="86" spans="1:14" s="4" customFormat="1" ht="24" customHeight="1" x14ac:dyDescent="0.25">
      <c r="A86" s="134">
        <v>13.04</v>
      </c>
      <c r="B86" s="47" t="s">
        <v>75</v>
      </c>
      <c r="C86" s="132">
        <v>48</v>
      </c>
      <c r="D86" s="41" t="s">
        <v>26</v>
      </c>
      <c r="E86" s="40"/>
      <c r="F86" s="40">
        <f t="shared" si="9"/>
        <v>0</v>
      </c>
      <c r="G86" s="68"/>
      <c r="H86" s="69"/>
      <c r="I86" s="68"/>
      <c r="J86" s="69"/>
      <c r="K86" s="68"/>
      <c r="L86" s="71"/>
      <c r="M86" s="25"/>
      <c r="N86" s="25"/>
    </row>
    <row r="87" spans="1:14" s="4" customFormat="1" ht="24" customHeight="1" x14ac:dyDescent="0.25">
      <c r="A87" s="134"/>
      <c r="B87" s="47"/>
      <c r="C87" s="132"/>
      <c r="D87" s="41"/>
      <c r="E87" s="40"/>
      <c r="F87" s="40"/>
      <c r="G87" s="68"/>
      <c r="H87" s="69"/>
      <c r="I87" s="68"/>
      <c r="J87" s="69"/>
      <c r="K87" s="68"/>
      <c r="L87" s="71">
        <f>SUM(F84:F86)</f>
        <v>0</v>
      </c>
      <c r="M87" s="25"/>
      <c r="N87" s="25"/>
    </row>
    <row r="88" spans="1:14" s="4" customFormat="1" ht="16.5" customHeight="1" x14ac:dyDescent="0.35">
      <c r="A88" s="44">
        <v>14</v>
      </c>
      <c r="B88" s="113" t="s">
        <v>76</v>
      </c>
      <c r="C88" s="109"/>
      <c r="D88" s="109"/>
      <c r="E88" s="109"/>
      <c r="F88" s="109"/>
      <c r="G88" s="110"/>
      <c r="H88" s="110"/>
      <c r="I88" s="110"/>
      <c r="J88" s="110"/>
      <c r="K88" s="110"/>
      <c r="L88" s="110"/>
      <c r="M88" s="25"/>
      <c r="N88" s="25"/>
    </row>
    <row r="89" spans="1:14" s="4" customFormat="1" ht="26.25" customHeight="1" x14ac:dyDescent="0.25">
      <c r="A89" s="134">
        <v>14.01</v>
      </c>
      <c r="B89" s="43" t="s">
        <v>77</v>
      </c>
      <c r="C89" s="132">
        <v>48</v>
      </c>
      <c r="D89" s="41" t="s">
        <v>26</v>
      </c>
      <c r="E89" s="40"/>
      <c r="F89" s="40">
        <f>C89*E89</f>
        <v>0</v>
      </c>
      <c r="G89" s="68"/>
      <c r="H89" s="69"/>
      <c r="I89" s="68"/>
      <c r="J89" s="69"/>
      <c r="K89" s="68"/>
      <c r="M89" s="25"/>
      <c r="N89" s="25"/>
    </row>
    <row r="90" spans="1:14" s="4" customFormat="1" ht="26.25" customHeight="1" x14ac:dyDescent="0.25">
      <c r="A90" s="134">
        <v>14.02</v>
      </c>
      <c r="B90" s="43" t="s">
        <v>78</v>
      </c>
      <c r="C90" s="132">
        <v>97.36</v>
      </c>
      <c r="D90" s="41" t="s">
        <v>26</v>
      </c>
      <c r="E90" s="40"/>
      <c r="F90" s="40">
        <f t="shared" ref="F90:F91" si="10">C90*E90</f>
        <v>0</v>
      </c>
      <c r="G90" s="68"/>
      <c r="H90" s="69"/>
      <c r="I90" s="68"/>
      <c r="J90" s="69"/>
      <c r="K90" s="68"/>
      <c r="M90" s="25"/>
      <c r="N90" s="25"/>
    </row>
    <row r="91" spans="1:14" s="4" customFormat="1" ht="20.25" customHeight="1" x14ac:dyDescent="0.25">
      <c r="A91" s="134">
        <v>14.03</v>
      </c>
      <c r="B91" s="43" t="s">
        <v>79</v>
      </c>
      <c r="C91" s="132">
        <v>97.36</v>
      </c>
      <c r="D91" s="41" t="s">
        <v>26</v>
      </c>
      <c r="E91" s="40"/>
      <c r="F91" s="40">
        <f t="shared" si="10"/>
        <v>0</v>
      </c>
      <c r="G91" s="68"/>
      <c r="H91" s="69"/>
      <c r="I91" s="68"/>
      <c r="J91" s="69"/>
      <c r="K91" s="68"/>
      <c r="M91" s="25"/>
      <c r="N91" s="25"/>
    </row>
    <row r="92" spans="1:14" s="4" customFormat="1" ht="20.25" customHeight="1" x14ac:dyDescent="0.25">
      <c r="A92" s="134"/>
      <c r="B92" s="43"/>
      <c r="C92" s="132"/>
      <c r="D92" s="41"/>
      <c r="E92" s="40"/>
      <c r="F92" s="40"/>
      <c r="G92" s="68"/>
      <c r="H92" s="69"/>
      <c r="I92" s="68"/>
      <c r="J92" s="69"/>
      <c r="K92" s="68"/>
      <c r="L92" s="71">
        <f>SUM(F89:F91)</f>
        <v>0</v>
      </c>
      <c r="M92" s="25"/>
      <c r="N92" s="25"/>
    </row>
    <row r="93" spans="1:14" s="4" customFormat="1" ht="20.25" customHeight="1" x14ac:dyDescent="0.25">
      <c r="A93" s="134"/>
      <c r="B93" s="154" t="s">
        <v>159</v>
      </c>
      <c r="C93" s="132"/>
      <c r="D93" s="41"/>
      <c r="E93" s="40"/>
      <c r="F93" s="40"/>
      <c r="G93" s="68"/>
      <c r="H93" s="69"/>
      <c r="I93" s="68"/>
      <c r="J93" s="69"/>
      <c r="K93" s="68"/>
      <c r="L93" s="71"/>
      <c r="M93" s="25"/>
      <c r="N93" s="25"/>
    </row>
    <row r="94" spans="1:14" s="4" customFormat="1" ht="20.25" customHeight="1" x14ac:dyDescent="0.3">
      <c r="A94" s="44" t="s">
        <v>24</v>
      </c>
      <c r="B94" s="108" t="s">
        <v>95</v>
      </c>
      <c r="C94" s="105"/>
      <c r="D94" s="105"/>
      <c r="E94" s="105"/>
      <c r="F94" s="105"/>
      <c r="G94" s="106"/>
      <c r="H94" s="106"/>
      <c r="I94" s="106"/>
      <c r="J94" s="106"/>
      <c r="K94" s="106"/>
      <c r="L94" s="107"/>
      <c r="M94" s="25"/>
      <c r="N94" s="25"/>
    </row>
    <row r="95" spans="1:14" s="4" customFormat="1" ht="20.25" customHeight="1" x14ac:dyDescent="0.25">
      <c r="A95" s="122">
        <v>1.01</v>
      </c>
      <c r="B95" s="47" t="s">
        <v>32</v>
      </c>
      <c r="C95" s="95">
        <v>1</v>
      </c>
      <c r="D95" s="41" t="s">
        <v>25</v>
      </c>
      <c r="E95" s="40"/>
      <c r="F95" s="40">
        <f t="shared" ref="F95:F98" si="11">SUM(C95*E95)</f>
        <v>0</v>
      </c>
      <c r="G95" s="68"/>
      <c r="H95" s="69"/>
      <c r="I95" s="68">
        <v>0</v>
      </c>
      <c r="J95" s="69"/>
      <c r="K95" s="68"/>
      <c r="L95" s="69"/>
      <c r="M95" s="25"/>
      <c r="N95" s="25"/>
    </row>
    <row r="96" spans="1:14" s="4" customFormat="1" ht="20.25" customHeight="1" x14ac:dyDescent="0.25">
      <c r="A96" s="122">
        <v>1.02</v>
      </c>
      <c r="B96" s="47" t="s">
        <v>96</v>
      </c>
      <c r="C96" s="95">
        <f>45*0.6*2</f>
        <v>54</v>
      </c>
      <c r="D96" s="41" t="s">
        <v>65</v>
      </c>
      <c r="E96" s="40"/>
      <c r="F96" s="40">
        <f t="shared" si="11"/>
        <v>0</v>
      </c>
      <c r="G96" s="68"/>
      <c r="H96" s="69"/>
      <c r="I96" s="68"/>
      <c r="J96" s="69"/>
      <c r="K96" s="68"/>
      <c r="L96" s="69"/>
      <c r="M96" s="25"/>
      <c r="N96" s="25"/>
    </row>
    <row r="97" spans="1:14" s="4" customFormat="1" ht="20.25" customHeight="1" x14ac:dyDescent="0.25">
      <c r="A97" s="122" t="s">
        <v>81</v>
      </c>
      <c r="B97" s="47" t="s">
        <v>97</v>
      </c>
      <c r="C97" s="95">
        <f>C96*1.2</f>
        <v>64.8</v>
      </c>
      <c r="D97" s="41" t="s">
        <v>65</v>
      </c>
      <c r="E97" s="40"/>
      <c r="F97" s="40">
        <f t="shared" si="11"/>
        <v>0</v>
      </c>
      <c r="G97" s="68"/>
      <c r="H97" s="69"/>
      <c r="I97" s="68"/>
      <c r="J97" s="69"/>
      <c r="K97" s="68"/>
      <c r="L97" s="69"/>
      <c r="M97" s="25"/>
      <c r="N97" s="25"/>
    </row>
    <row r="98" spans="1:14" s="4" customFormat="1" ht="20.25" customHeight="1" x14ac:dyDescent="0.25">
      <c r="A98" s="122" t="s">
        <v>98</v>
      </c>
      <c r="B98" s="47" t="s">
        <v>99</v>
      </c>
      <c r="C98" s="95">
        <v>1</v>
      </c>
      <c r="D98" s="41" t="s">
        <v>25</v>
      </c>
      <c r="E98" s="40"/>
      <c r="F98" s="40">
        <f t="shared" si="11"/>
        <v>0</v>
      </c>
      <c r="G98" s="68"/>
      <c r="H98" s="69"/>
      <c r="I98" s="68"/>
      <c r="J98" s="69"/>
      <c r="K98" s="68"/>
      <c r="L98" s="69"/>
      <c r="M98" s="25"/>
      <c r="N98" s="25"/>
    </row>
    <row r="99" spans="1:14" s="4" customFormat="1" ht="20.25" customHeight="1" x14ac:dyDescent="0.25">
      <c r="A99" s="44"/>
      <c r="B99"/>
      <c r="C99"/>
      <c r="D99"/>
      <c r="E99"/>
      <c r="F99"/>
      <c r="G99"/>
      <c r="H99"/>
      <c r="I99"/>
      <c r="J99"/>
      <c r="K99"/>
      <c r="L99" s="151">
        <f>SUM(F95:F98)</f>
        <v>0</v>
      </c>
      <c r="M99" s="25"/>
      <c r="N99" s="25"/>
    </row>
    <row r="100" spans="1:14" s="4" customFormat="1" ht="20.25" customHeight="1" x14ac:dyDescent="0.3">
      <c r="A100" s="44" t="s">
        <v>1</v>
      </c>
      <c r="B100" s="104" t="s">
        <v>100</v>
      </c>
      <c r="C100" s="105"/>
      <c r="D100" s="105"/>
      <c r="E100" s="105"/>
      <c r="F100" s="105"/>
      <c r="G100" s="106"/>
      <c r="H100" s="106"/>
      <c r="I100" s="106"/>
      <c r="J100" s="106"/>
      <c r="K100" s="106"/>
      <c r="L100" s="107"/>
      <c r="M100" s="25"/>
      <c r="N100" s="25"/>
    </row>
    <row r="101" spans="1:14" s="4" customFormat="1" ht="20.25" customHeight="1" x14ac:dyDescent="0.25">
      <c r="A101" s="122" t="s">
        <v>101</v>
      </c>
      <c r="B101" s="47" t="s">
        <v>102</v>
      </c>
      <c r="C101" s="95">
        <f>45*0.6*0.8</f>
        <v>21.6</v>
      </c>
      <c r="D101" s="41" t="s">
        <v>65</v>
      </c>
      <c r="E101" s="40"/>
      <c r="F101" s="40">
        <f t="shared" ref="F101:F103" si="12">SUM(C101*E101)</f>
        <v>0</v>
      </c>
      <c r="G101" s="68"/>
      <c r="H101" s="69"/>
      <c r="I101" s="68">
        <v>0</v>
      </c>
      <c r="J101" s="69"/>
      <c r="K101" s="68"/>
      <c r="L101" s="69"/>
      <c r="M101" s="25"/>
      <c r="N101" s="25"/>
    </row>
    <row r="102" spans="1:14" s="4" customFormat="1" ht="20.25" customHeight="1" x14ac:dyDescent="0.25">
      <c r="A102" s="122" t="s">
        <v>83</v>
      </c>
      <c r="B102" s="47" t="s">
        <v>103</v>
      </c>
      <c r="C102" s="95">
        <f>C101*0.3</f>
        <v>6.48</v>
      </c>
      <c r="D102" s="41" t="s">
        <v>65</v>
      </c>
      <c r="E102" s="40"/>
      <c r="F102" s="40">
        <f t="shared" si="12"/>
        <v>0</v>
      </c>
      <c r="G102" s="68"/>
      <c r="H102" s="69"/>
      <c r="I102" s="68">
        <v>0</v>
      </c>
      <c r="J102" s="69"/>
      <c r="K102" s="68"/>
      <c r="L102" s="69"/>
      <c r="M102" s="25"/>
      <c r="N102" s="25"/>
    </row>
    <row r="103" spans="1:14" s="4" customFormat="1" ht="20.25" customHeight="1" x14ac:dyDescent="0.25">
      <c r="A103" s="122" t="s">
        <v>104</v>
      </c>
      <c r="B103" s="47" t="s">
        <v>105</v>
      </c>
      <c r="C103" s="95">
        <f>75*0.3*1.2</f>
        <v>27</v>
      </c>
      <c r="D103" s="41" t="s">
        <v>65</v>
      </c>
      <c r="E103" s="40"/>
      <c r="F103" s="40">
        <f t="shared" si="12"/>
        <v>0</v>
      </c>
      <c r="G103" s="68"/>
      <c r="H103" s="69"/>
      <c r="I103" s="68"/>
      <c r="J103" s="69"/>
      <c r="K103" s="68"/>
      <c r="M103" s="25"/>
      <c r="N103" s="25"/>
    </row>
    <row r="104" spans="1:14" s="4" customFormat="1" ht="20.25" customHeight="1" x14ac:dyDescent="0.3">
      <c r="A104" s="44"/>
      <c r="B104" s="47"/>
      <c r="C104" s="95"/>
      <c r="D104" s="41"/>
      <c r="E104" s="40"/>
      <c r="F104" s="40"/>
      <c r="G104" s="68"/>
      <c r="H104" s="69"/>
      <c r="I104" s="68"/>
      <c r="J104" s="69"/>
      <c r="K104" s="68"/>
      <c r="L104" s="117">
        <f>SUM(F101:F103)</f>
        <v>0</v>
      </c>
      <c r="M104" s="25"/>
      <c r="N104" s="25"/>
    </row>
    <row r="105" spans="1:14" s="4" customFormat="1" ht="20.25" customHeight="1" x14ac:dyDescent="0.35">
      <c r="A105" s="44" t="s">
        <v>7</v>
      </c>
      <c r="B105" s="108" t="s">
        <v>106</v>
      </c>
      <c r="C105" s="109"/>
      <c r="D105" s="109"/>
      <c r="E105" s="109"/>
      <c r="F105" s="109"/>
      <c r="G105" s="110"/>
      <c r="H105" s="110"/>
      <c r="I105" s="110"/>
      <c r="J105" s="110"/>
      <c r="K105" s="110"/>
      <c r="L105" s="111"/>
      <c r="M105" s="25"/>
      <c r="N105" s="25"/>
    </row>
    <row r="106" spans="1:14" s="4" customFormat="1" ht="20.25" customHeight="1" x14ac:dyDescent="0.25">
      <c r="A106" s="123">
        <v>3.01</v>
      </c>
      <c r="B106" s="47" t="s">
        <v>107</v>
      </c>
      <c r="C106" s="41">
        <f>45*0.6*0.25</f>
        <v>6.75</v>
      </c>
      <c r="D106" s="41" t="s">
        <v>65</v>
      </c>
      <c r="E106" s="40"/>
      <c r="F106" s="40">
        <f t="shared" ref="F106:F111" si="13">SUM(C106*E106)</f>
        <v>0</v>
      </c>
      <c r="G106" s="68"/>
      <c r="H106" s="69"/>
      <c r="I106" s="68"/>
      <c r="J106" s="69"/>
      <c r="K106" s="68"/>
      <c r="L106" s="70"/>
      <c r="M106" s="25"/>
      <c r="N106" s="25"/>
    </row>
    <row r="107" spans="1:14" s="4" customFormat="1" ht="20.25" customHeight="1" x14ac:dyDescent="0.25">
      <c r="A107" s="123">
        <v>3.02</v>
      </c>
      <c r="B107" s="47" t="s">
        <v>108</v>
      </c>
      <c r="C107" s="41">
        <v>3.1</v>
      </c>
      <c r="D107" s="41" t="s">
        <v>65</v>
      </c>
      <c r="E107" s="40"/>
      <c r="F107" s="40">
        <f t="shared" si="13"/>
        <v>0</v>
      </c>
      <c r="G107" s="68"/>
      <c r="H107" s="69"/>
      <c r="I107" s="68"/>
      <c r="J107" s="69"/>
      <c r="K107" s="68"/>
      <c r="M107" s="25"/>
      <c r="N107" s="25"/>
    </row>
    <row r="108" spans="1:14" s="4" customFormat="1" ht="20.25" customHeight="1" x14ac:dyDescent="0.25">
      <c r="A108" s="123" t="s">
        <v>109</v>
      </c>
      <c r="B108" s="47" t="s">
        <v>110</v>
      </c>
      <c r="C108" s="41">
        <f>45*0.2*0.2</f>
        <v>1.8</v>
      </c>
      <c r="D108" s="41" t="s">
        <v>65</v>
      </c>
      <c r="E108" s="40"/>
      <c r="F108" s="40">
        <f t="shared" si="13"/>
        <v>0</v>
      </c>
      <c r="G108" s="68"/>
      <c r="H108" s="69"/>
      <c r="I108" s="68"/>
      <c r="J108" s="69"/>
      <c r="K108" s="68"/>
      <c r="M108" s="25"/>
      <c r="N108" s="25"/>
    </row>
    <row r="109" spans="1:14" s="4" customFormat="1" ht="20.25" customHeight="1" x14ac:dyDescent="0.25">
      <c r="A109" s="123">
        <v>3.04</v>
      </c>
      <c r="B109" s="47" t="s">
        <v>111</v>
      </c>
      <c r="C109" s="41">
        <v>0.95</v>
      </c>
      <c r="D109" s="41" t="s">
        <v>65</v>
      </c>
      <c r="E109" s="40"/>
      <c r="F109" s="40">
        <f t="shared" si="13"/>
        <v>0</v>
      </c>
      <c r="G109" s="68"/>
      <c r="H109" s="69"/>
      <c r="I109" s="68"/>
      <c r="J109" s="69"/>
      <c r="K109" s="68"/>
      <c r="M109" s="25"/>
      <c r="N109" s="25"/>
    </row>
    <row r="110" spans="1:14" s="4" customFormat="1" ht="20.25" customHeight="1" x14ac:dyDescent="0.25">
      <c r="A110" s="123">
        <v>3.05</v>
      </c>
      <c r="B110" s="47" t="s">
        <v>112</v>
      </c>
      <c r="C110" s="41">
        <v>1.3</v>
      </c>
      <c r="D110" s="41" t="s">
        <v>65</v>
      </c>
      <c r="E110" s="40"/>
      <c r="F110" s="40">
        <f t="shared" si="13"/>
        <v>0</v>
      </c>
      <c r="G110" s="68"/>
      <c r="H110" s="69"/>
      <c r="I110" s="68"/>
      <c r="J110" s="69"/>
      <c r="K110" s="68"/>
      <c r="M110" s="25"/>
      <c r="N110" s="25"/>
    </row>
    <row r="111" spans="1:14" s="4" customFormat="1" ht="20.25" customHeight="1" x14ac:dyDescent="0.25">
      <c r="A111" s="123">
        <v>3.06</v>
      </c>
      <c r="B111" s="47" t="s">
        <v>113</v>
      </c>
      <c r="C111" s="41">
        <v>9.5399999999999991</v>
      </c>
      <c r="D111" s="41" t="s">
        <v>65</v>
      </c>
      <c r="E111" s="40"/>
      <c r="F111" s="40">
        <f t="shared" si="13"/>
        <v>0</v>
      </c>
      <c r="G111" s="68"/>
      <c r="H111" s="69"/>
      <c r="I111" s="68"/>
      <c r="J111" s="69"/>
      <c r="K111" s="68"/>
      <c r="M111" s="25"/>
      <c r="N111" s="25"/>
    </row>
    <row r="112" spans="1:14" s="4" customFormat="1" ht="20.25" customHeight="1" x14ac:dyDescent="0.3">
      <c r="A112" s="123"/>
      <c r="B112" s="47"/>
      <c r="C112" s="41"/>
      <c r="D112" s="41"/>
      <c r="E112" s="40"/>
      <c r="F112" s="40"/>
      <c r="G112" s="68"/>
      <c r="H112" s="69"/>
      <c r="I112" s="68"/>
      <c r="J112" s="69"/>
      <c r="K112" s="68"/>
      <c r="L112" s="117">
        <f>SUM(F106:F111)</f>
        <v>0</v>
      </c>
      <c r="M112" s="25"/>
      <c r="N112" s="25"/>
    </row>
    <row r="113" spans="1:14" s="4" customFormat="1" ht="20.25" customHeight="1" x14ac:dyDescent="0.3">
      <c r="A113" s="44" t="s">
        <v>8</v>
      </c>
      <c r="B113" s="104" t="s">
        <v>114</v>
      </c>
      <c r="C113" s="105"/>
      <c r="D113" s="105"/>
      <c r="E113" s="105"/>
      <c r="F113" s="105"/>
      <c r="G113" s="106"/>
      <c r="H113" s="106"/>
      <c r="I113" s="106"/>
      <c r="J113" s="106"/>
      <c r="K113" s="106"/>
      <c r="L113" s="107"/>
      <c r="M113" s="25"/>
      <c r="N113" s="25"/>
    </row>
    <row r="114" spans="1:14" s="4" customFormat="1" ht="20.25" customHeight="1" x14ac:dyDescent="0.25">
      <c r="A114" s="123">
        <v>4.01</v>
      </c>
      <c r="B114" s="47" t="s">
        <v>115</v>
      </c>
      <c r="C114" s="41">
        <f>45*0.6</f>
        <v>27</v>
      </c>
      <c r="D114" s="41" t="s">
        <v>26</v>
      </c>
      <c r="E114" s="40"/>
      <c r="F114" s="40">
        <f>SUM(C114*E114)</f>
        <v>0</v>
      </c>
      <c r="G114" s="68"/>
      <c r="H114" s="69"/>
      <c r="I114" s="68"/>
      <c r="J114" s="69"/>
      <c r="K114" s="68"/>
      <c r="L114" s="51"/>
      <c r="M114" s="25"/>
      <c r="N114" s="25"/>
    </row>
    <row r="115" spans="1:14" s="4" customFormat="1" ht="20.25" customHeight="1" x14ac:dyDescent="0.25">
      <c r="A115" s="44"/>
      <c r="B115" s="47"/>
      <c r="C115" s="41"/>
      <c r="D115" s="41"/>
      <c r="E115" s="40"/>
      <c r="F115" s="40"/>
      <c r="G115" s="68"/>
      <c r="H115" s="69"/>
      <c r="I115" s="68"/>
      <c r="J115" s="69"/>
      <c r="K115" s="68"/>
      <c r="L115" s="51">
        <f>SUM(F114:F114)</f>
        <v>0</v>
      </c>
      <c r="M115" s="25"/>
      <c r="N115" s="25"/>
    </row>
    <row r="116" spans="1:14" s="4" customFormat="1" ht="20.25" customHeight="1" x14ac:dyDescent="0.35">
      <c r="A116" s="44" t="s">
        <v>9</v>
      </c>
      <c r="B116" s="108" t="s">
        <v>116</v>
      </c>
      <c r="C116" s="109"/>
      <c r="D116" s="109"/>
      <c r="E116" s="109"/>
      <c r="F116" s="109"/>
      <c r="G116" s="110"/>
      <c r="H116" s="110"/>
      <c r="I116" s="110"/>
      <c r="J116" s="110"/>
      <c r="K116" s="110"/>
      <c r="L116" s="111"/>
      <c r="M116" s="25"/>
      <c r="N116" s="25"/>
    </row>
    <row r="117" spans="1:14" s="4" customFormat="1" ht="20.25" customHeight="1" x14ac:dyDescent="0.25">
      <c r="A117" s="123">
        <v>5.01</v>
      </c>
      <c r="B117" s="47" t="s">
        <v>117</v>
      </c>
      <c r="C117" s="41">
        <v>84</v>
      </c>
      <c r="D117" s="41" t="s">
        <v>26</v>
      </c>
      <c r="E117" s="40"/>
      <c r="F117" s="40">
        <f>SUM(C117*E117)</f>
        <v>0</v>
      </c>
      <c r="G117" s="68"/>
      <c r="H117" s="69"/>
      <c r="I117" s="68"/>
      <c r="J117" s="69"/>
      <c r="K117" s="68"/>
      <c r="L117" s="70"/>
      <c r="M117" s="25"/>
      <c r="N117" s="25"/>
    </row>
    <row r="118" spans="1:14" s="4" customFormat="1" ht="20.25" customHeight="1" x14ac:dyDescent="0.25">
      <c r="A118" s="122"/>
      <c r="B118" s="45"/>
      <c r="C118" s="50"/>
      <c r="D118" s="50"/>
      <c r="E118" s="46"/>
      <c r="F118" s="46"/>
      <c r="G118" s="76"/>
      <c r="H118" s="71"/>
      <c r="I118" s="76"/>
      <c r="J118" s="71"/>
      <c r="K118" s="76"/>
      <c r="L118" s="51">
        <f>SUM(F117:F117)</f>
        <v>0</v>
      </c>
      <c r="M118" s="25"/>
      <c r="N118" s="25"/>
    </row>
    <row r="119" spans="1:14" s="4" customFormat="1" ht="20.25" customHeight="1" x14ac:dyDescent="0.35">
      <c r="A119" s="44" t="s">
        <v>10</v>
      </c>
      <c r="B119" s="108" t="s">
        <v>118</v>
      </c>
      <c r="C119" s="109"/>
      <c r="D119" s="109"/>
      <c r="E119" s="109"/>
      <c r="F119" s="109"/>
      <c r="G119" s="110"/>
      <c r="H119" s="110"/>
      <c r="I119" s="110"/>
      <c r="J119" s="110"/>
      <c r="K119" s="110"/>
      <c r="L119" s="111"/>
      <c r="M119" s="25"/>
      <c r="N119" s="25"/>
    </row>
    <row r="120" spans="1:14" s="4" customFormat="1" ht="20.25" customHeight="1" x14ac:dyDescent="0.25">
      <c r="A120" s="123">
        <v>6.01</v>
      </c>
      <c r="B120" s="55" t="s">
        <v>119</v>
      </c>
      <c r="C120" s="56">
        <f>128.6*2</f>
        <v>257.2</v>
      </c>
      <c r="D120" s="41" t="s">
        <v>26</v>
      </c>
      <c r="E120" s="40"/>
      <c r="F120" s="40">
        <f t="shared" ref="F120:F122" si="14">SUM(C120*E120)</f>
        <v>0</v>
      </c>
      <c r="G120" s="72"/>
      <c r="H120" s="73"/>
      <c r="I120" s="72"/>
      <c r="J120" s="73"/>
      <c r="K120" s="72"/>
      <c r="L120" s="74"/>
      <c r="M120" s="25"/>
      <c r="N120" s="25"/>
    </row>
    <row r="121" spans="1:14" s="4" customFormat="1" ht="20.25" customHeight="1" x14ac:dyDescent="0.25">
      <c r="A121" s="123">
        <v>6.02</v>
      </c>
      <c r="B121" s="55" t="s">
        <v>120</v>
      </c>
      <c r="C121" s="56">
        <f>108.6*2</f>
        <v>217.2</v>
      </c>
      <c r="D121" s="41" t="s">
        <v>26</v>
      </c>
      <c r="E121" s="40"/>
      <c r="F121" s="40">
        <f t="shared" si="14"/>
        <v>0</v>
      </c>
      <c r="G121" s="72"/>
      <c r="H121" s="73"/>
      <c r="I121" s="72"/>
      <c r="J121" s="73"/>
      <c r="K121" s="72"/>
      <c r="L121" s="74"/>
      <c r="M121" s="25"/>
      <c r="N121" s="25"/>
    </row>
    <row r="122" spans="1:14" s="4" customFormat="1" ht="20.25" customHeight="1" x14ac:dyDescent="0.25">
      <c r="A122" s="123">
        <v>6.03</v>
      </c>
      <c r="B122" s="55" t="s">
        <v>121</v>
      </c>
      <c r="C122" s="56">
        <f>4*2</f>
        <v>8</v>
      </c>
      <c r="D122" s="41" t="s">
        <v>122</v>
      </c>
      <c r="E122" s="40"/>
      <c r="F122" s="40">
        <f t="shared" si="14"/>
        <v>0</v>
      </c>
      <c r="G122" s="72"/>
      <c r="H122" s="73"/>
      <c r="I122" s="72"/>
      <c r="J122" s="73"/>
      <c r="K122" s="72"/>
      <c r="L122" s="74"/>
      <c r="M122" s="25"/>
      <c r="N122" s="25"/>
    </row>
    <row r="123" spans="1:14" s="4" customFormat="1" ht="20.25" customHeight="1" x14ac:dyDescent="0.25">
      <c r="A123" s="123"/>
      <c r="B123" s="55"/>
      <c r="C123" s="56"/>
      <c r="D123" s="41"/>
      <c r="E123" s="40"/>
      <c r="F123" s="40"/>
      <c r="G123" s="72"/>
      <c r="H123" s="73"/>
      <c r="I123" s="72"/>
      <c r="J123" s="73"/>
      <c r="K123" s="72"/>
      <c r="L123" s="51">
        <f>SUM(F120:F123)</f>
        <v>0</v>
      </c>
      <c r="M123" s="25"/>
      <c r="N123" s="25"/>
    </row>
    <row r="124" spans="1:14" s="4" customFormat="1" ht="20.25" customHeight="1" x14ac:dyDescent="0.35">
      <c r="A124" s="44" t="s">
        <v>11</v>
      </c>
      <c r="B124" s="108" t="s">
        <v>123</v>
      </c>
      <c r="C124" s="109"/>
      <c r="D124" s="109"/>
      <c r="E124" s="109"/>
      <c r="F124" s="109"/>
      <c r="G124" s="110"/>
      <c r="H124" s="110"/>
      <c r="I124" s="110"/>
      <c r="J124" s="110"/>
      <c r="K124" s="110"/>
      <c r="L124" s="111"/>
      <c r="M124" s="25"/>
      <c r="N124" s="25"/>
    </row>
    <row r="125" spans="1:14" s="4" customFormat="1" ht="20.25" customHeight="1" x14ac:dyDescent="0.25">
      <c r="A125" s="123">
        <v>7.01</v>
      </c>
      <c r="B125" s="55" t="s">
        <v>124</v>
      </c>
      <c r="C125" s="56">
        <v>10.199999999999999</v>
      </c>
      <c r="D125" s="41" t="s">
        <v>26</v>
      </c>
      <c r="E125" s="40"/>
      <c r="F125" s="40">
        <f>C125*E125</f>
        <v>0</v>
      </c>
      <c r="G125" s="72"/>
      <c r="H125" s="73"/>
      <c r="I125" s="72"/>
      <c r="J125" s="73"/>
      <c r="K125" s="72"/>
      <c r="L125" s="74"/>
      <c r="M125" s="25"/>
      <c r="N125" s="25"/>
    </row>
    <row r="126" spans="1:14" s="4" customFormat="1" ht="20.25" customHeight="1" x14ac:dyDescent="0.25">
      <c r="A126" s="123"/>
      <c r="B126" s="55"/>
      <c r="C126" s="56"/>
      <c r="D126" s="41"/>
      <c r="E126" s="40"/>
      <c r="F126" s="40"/>
      <c r="G126" s="72"/>
      <c r="H126" s="73"/>
      <c r="I126" s="72"/>
      <c r="J126" s="73"/>
      <c r="K126" s="72"/>
      <c r="L126" s="51">
        <f>SUM(F125:F126)</f>
        <v>0</v>
      </c>
      <c r="M126" s="25"/>
      <c r="N126" s="25"/>
    </row>
    <row r="127" spans="1:14" s="4" customFormat="1" ht="20.25" customHeight="1" x14ac:dyDescent="0.35">
      <c r="A127" s="44" t="s">
        <v>12</v>
      </c>
      <c r="B127" s="108" t="s">
        <v>125</v>
      </c>
      <c r="C127" s="109"/>
      <c r="D127" s="109"/>
      <c r="E127" s="109"/>
      <c r="F127" s="109"/>
      <c r="G127" s="110"/>
      <c r="H127" s="110"/>
      <c r="I127" s="110"/>
      <c r="J127" s="110"/>
      <c r="K127" s="110"/>
      <c r="L127" s="111"/>
      <c r="M127" s="25"/>
      <c r="N127" s="25"/>
    </row>
    <row r="128" spans="1:14" s="4" customFormat="1" ht="20.25" customHeight="1" x14ac:dyDescent="0.25">
      <c r="A128" s="123">
        <v>8.01</v>
      </c>
      <c r="B128" s="152" t="s">
        <v>126</v>
      </c>
      <c r="C128" s="56">
        <v>73</v>
      </c>
      <c r="D128" s="41" t="s">
        <v>26</v>
      </c>
      <c r="E128" s="40"/>
      <c r="F128" s="40">
        <f t="shared" ref="F128:F129" si="15">SUM(C128*E128)</f>
        <v>0</v>
      </c>
      <c r="G128" s="72"/>
      <c r="H128" s="73"/>
      <c r="I128" s="72"/>
      <c r="J128" s="73"/>
      <c r="K128" s="72"/>
      <c r="L128" s="74"/>
      <c r="M128" s="25"/>
      <c r="N128" s="25"/>
    </row>
    <row r="129" spans="1:14" s="4" customFormat="1" ht="20.25" customHeight="1" x14ac:dyDescent="0.25">
      <c r="A129" s="123">
        <v>8.02</v>
      </c>
      <c r="B129" s="55" t="s">
        <v>127</v>
      </c>
      <c r="C129" s="41">
        <v>49.19</v>
      </c>
      <c r="D129" s="41" t="s">
        <v>122</v>
      </c>
      <c r="E129" s="40"/>
      <c r="F129" s="40">
        <f t="shared" si="15"/>
        <v>0</v>
      </c>
      <c r="G129" s="72"/>
      <c r="H129" s="73"/>
      <c r="I129" s="72"/>
      <c r="J129" s="73"/>
      <c r="K129" s="72"/>
      <c r="L129" s="74"/>
      <c r="M129" s="25"/>
      <c r="N129" s="25"/>
    </row>
    <row r="130" spans="1:14" s="4" customFormat="1" ht="20.25" customHeight="1" x14ac:dyDescent="0.25">
      <c r="A130" s="123"/>
      <c r="B130" s="55"/>
      <c r="C130" s="56"/>
      <c r="D130" s="41"/>
      <c r="E130" s="40"/>
      <c r="F130" s="40"/>
      <c r="G130" s="72"/>
      <c r="H130" s="73"/>
      <c r="I130" s="72"/>
      <c r="J130" s="73"/>
      <c r="K130" s="72"/>
      <c r="L130" s="51">
        <f>SUM(F128:F129)</f>
        <v>0</v>
      </c>
      <c r="M130" s="25"/>
      <c r="N130" s="25"/>
    </row>
    <row r="131" spans="1:14" s="4" customFormat="1" ht="20.25" customHeight="1" x14ac:dyDescent="0.35">
      <c r="A131" s="44" t="s">
        <v>13</v>
      </c>
      <c r="B131" s="108" t="s">
        <v>128</v>
      </c>
      <c r="C131" s="109"/>
      <c r="D131" s="109"/>
      <c r="E131" s="109"/>
      <c r="F131" s="109"/>
      <c r="G131" s="110"/>
      <c r="H131" s="110"/>
      <c r="I131" s="110"/>
      <c r="J131" s="110"/>
      <c r="K131" s="110"/>
      <c r="L131" s="111"/>
      <c r="M131" s="25"/>
      <c r="N131" s="25"/>
    </row>
    <row r="132" spans="1:14" s="4" customFormat="1" ht="20.25" customHeight="1" x14ac:dyDescent="0.25">
      <c r="A132" s="123">
        <v>9.01</v>
      </c>
      <c r="B132" s="55" t="s">
        <v>129</v>
      </c>
      <c r="C132" s="56">
        <v>4</v>
      </c>
      <c r="D132" s="41" t="s">
        <v>82</v>
      </c>
      <c r="E132" s="40"/>
      <c r="F132" s="40">
        <f t="shared" ref="F132:F134" si="16">SUM(C132*E132)</f>
        <v>0</v>
      </c>
      <c r="G132" s="72"/>
      <c r="H132" s="73"/>
      <c r="I132" s="72"/>
      <c r="J132" s="73"/>
      <c r="K132" s="72"/>
      <c r="L132" s="74"/>
      <c r="M132" s="25"/>
      <c r="N132" s="25"/>
    </row>
    <row r="133" spans="1:14" s="4" customFormat="1" ht="20.25" customHeight="1" x14ac:dyDescent="0.25">
      <c r="A133" s="123">
        <v>9.02</v>
      </c>
      <c r="B133" s="55" t="s">
        <v>130</v>
      </c>
      <c r="C133" s="56">
        <v>2</v>
      </c>
      <c r="D133" s="41" t="s">
        <v>82</v>
      </c>
      <c r="E133" s="40"/>
      <c r="F133" s="40">
        <f t="shared" si="16"/>
        <v>0</v>
      </c>
      <c r="G133" s="72"/>
      <c r="H133" s="73"/>
      <c r="I133" s="72"/>
      <c r="J133" s="73"/>
      <c r="K133" s="72"/>
      <c r="L133" s="74"/>
      <c r="M133" s="25"/>
      <c r="N133" s="25"/>
    </row>
    <row r="134" spans="1:14" s="4" customFormat="1" ht="20.25" customHeight="1" x14ac:dyDescent="0.25">
      <c r="A134" s="123">
        <v>9.0299999999999994</v>
      </c>
      <c r="B134" s="55" t="s">
        <v>131</v>
      </c>
      <c r="C134" s="56">
        <v>99.88</v>
      </c>
      <c r="D134" s="41" t="s">
        <v>132</v>
      </c>
      <c r="E134" s="40"/>
      <c r="F134" s="40">
        <f t="shared" si="16"/>
        <v>0</v>
      </c>
      <c r="G134" s="72"/>
      <c r="H134" s="73"/>
      <c r="I134" s="72"/>
      <c r="J134" s="73"/>
      <c r="K134" s="72"/>
      <c r="L134" s="74"/>
      <c r="M134" s="25"/>
      <c r="N134" s="25"/>
    </row>
    <row r="135" spans="1:14" s="4" customFormat="1" ht="24.75" customHeight="1" x14ac:dyDescent="0.25">
      <c r="A135" s="123"/>
      <c r="B135" s="55"/>
      <c r="C135" s="56"/>
      <c r="D135" s="41"/>
      <c r="E135" s="40"/>
      <c r="F135" s="40"/>
      <c r="G135" s="72"/>
      <c r="H135" s="73"/>
      <c r="I135" s="72"/>
      <c r="J135" s="73"/>
      <c r="K135" s="72"/>
      <c r="L135" s="51">
        <f>SUM(F132:F135)</f>
        <v>0</v>
      </c>
      <c r="M135" s="25"/>
      <c r="N135" s="25"/>
    </row>
    <row r="136" spans="1:14" s="4" customFormat="1" ht="20.25" customHeight="1" x14ac:dyDescent="0.35">
      <c r="A136" s="44" t="s">
        <v>14</v>
      </c>
      <c r="B136" s="108" t="s">
        <v>133</v>
      </c>
      <c r="C136" s="109"/>
      <c r="D136" s="109"/>
      <c r="E136" s="109"/>
      <c r="F136" s="109"/>
      <c r="G136" s="110"/>
      <c r="H136" s="110"/>
      <c r="I136" s="110"/>
      <c r="J136" s="110"/>
      <c r="K136" s="110"/>
      <c r="L136" s="111"/>
      <c r="M136" s="25"/>
      <c r="N136" s="25"/>
    </row>
    <row r="137" spans="1:14" s="4" customFormat="1" ht="20.25" customHeight="1" x14ac:dyDescent="0.25">
      <c r="A137" s="123">
        <v>10.01</v>
      </c>
      <c r="B137" s="55" t="s">
        <v>134</v>
      </c>
      <c r="C137" s="56">
        <v>20</v>
      </c>
      <c r="D137" s="41" t="s">
        <v>82</v>
      </c>
      <c r="E137" s="40"/>
      <c r="F137" s="40">
        <f t="shared" ref="F137:F144" si="17">SUM(C137*E137)</f>
        <v>0</v>
      </c>
      <c r="G137" s="72"/>
      <c r="H137" s="73"/>
      <c r="I137" s="72"/>
      <c r="J137" s="73"/>
      <c r="K137" s="72"/>
      <c r="L137" s="74"/>
      <c r="M137" s="25"/>
      <c r="N137" s="25"/>
    </row>
    <row r="138" spans="1:14" s="4" customFormat="1" ht="20.25" customHeight="1" x14ac:dyDescent="0.25">
      <c r="A138" s="123">
        <v>10.02</v>
      </c>
      <c r="B138" s="55" t="s">
        <v>135</v>
      </c>
      <c r="C138" s="56">
        <v>8</v>
      </c>
      <c r="D138" s="41" t="s">
        <v>82</v>
      </c>
      <c r="E138" s="40"/>
      <c r="F138" s="40">
        <f t="shared" si="17"/>
        <v>0</v>
      </c>
      <c r="G138" s="72"/>
      <c r="H138" s="73"/>
      <c r="I138" s="72"/>
      <c r="J138" s="73"/>
      <c r="K138" s="72"/>
      <c r="L138" s="74"/>
      <c r="M138" s="25"/>
      <c r="N138" s="25"/>
    </row>
    <row r="139" spans="1:14" s="4" customFormat="1" ht="20.25" customHeight="1" x14ac:dyDescent="0.25">
      <c r="A139" s="123">
        <v>10.029999999999999</v>
      </c>
      <c r="B139" s="55" t="s">
        <v>136</v>
      </c>
      <c r="C139" s="56">
        <v>4</v>
      </c>
      <c r="D139" s="41" t="s">
        <v>82</v>
      </c>
      <c r="E139" s="40"/>
      <c r="F139" s="40">
        <f t="shared" si="17"/>
        <v>0</v>
      </c>
      <c r="G139" s="72"/>
      <c r="H139" s="73"/>
      <c r="I139" s="72"/>
      <c r="J139" s="73"/>
      <c r="K139" s="72"/>
      <c r="L139" s="74"/>
      <c r="M139" s="25"/>
      <c r="N139" s="25"/>
    </row>
    <row r="140" spans="1:14" s="4" customFormat="1" ht="20.25" customHeight="1" x14ac:dyDescent="0.25">
      <c r="A140" s="123">
        <v>10.039999999999999</v>
      </c>
      <c r="B140" s="55" t="s">
        <v>137</v>
      </c>
      <c r="C140" s="153">
        <v>16</v>
      </c>
      <c r="D140" s="41" t="s">
        <v>82</v>
      </c>
      <c r="E140" s="40"/>
      <c r="F140" s="40">
        <f t="shared" si="17"/>
        <v>0</v>
      </c>
      <c r="G140" s="72"/>
      <c r="H140" s="73"/>
      <c r="I140" s="72"/>
      <c r="J140" s="73"/>
      <c r="K140" s="72"/>
      <c r="L140" s="74"/>
      <c r="M140" s="25"/>
      <c r="N140" s="25"/>
    </row>
    <row r="141" spans="1:14" s="4" customFormat="1" ht="20.25" customHeight="1" x14ac:dyDescent="0.25">
      <c r="A141" s="123">
        <v>10.050000000000001</v>
      </c>
      <c r="B141" s="55" t="s">
        <v>138</v>
      </c>
      <c r="C141" s="56">
        <v>1</v>
      </c>
      <c r="D141" s="41" t="s">
        <v>82</v>
      </c>
      <c r="E141" s="40"/>
      <c r="F141" s="40">
        <f t="shared" si="17"/>
        <v>0</v>
      </c>
      <c r="G141" s="72"/>
      <c r="H141" s="73"/>
      <c r="I141" s="72"/>
      <c r="J141" s="73"/>
      <c r="K141" s="72"/>
      <c r="L141" s="74"/>
      <c r="M141" s="25"/>
      <c r="N141" s="25"/>
    </row>
    <row r="142" spans="1:14" s="4" customFormat="1" ht="20.25" customHeight="1" x14ac:dyDescent="0.25">
      <c r="A142" s="123">
        <v>10.06</v>
      </c>
      <c r="B142" s="55" t="s">
        <v>139</v>
      </c>
      <c r="C142" s="56">
        <v>1</v>
      </c>
      <c r="D142" s="41" t="s">
        <v>82</v>
      </c>
      <c r="E142" s="40"/>
      <c r="F142" s="40">
        <f t="shared" si="17"/>
        <v>0</v>
      </c>
      <c r="G142" s="72"/>
      <c r="H142" s="73"/>
      <c r="I142" s="72"/>
      <c r="J142" s="73"/>
      <c r="K142" s="72"/>
      <c r="L142" s="74"/>
      <c r="M142" s="25"/>
      <c r="N142" s="25"/>
    </row>
    <row r="143" spans="1:14" s="4" customFormat="1" ht="20.25" customHeight="1" x14ac:dyDescent="0.25">
      <c r="A143" s="123">
        <v>10.07</v>
      </c>
      <c r="B143" s="55" t="s">
        <v>140</v>
      </c>
      <c r="C143" s="56">
        <v>1</v>
      </c>
      <c r="D143" s="41" t="s">
        <v>82</v>
      </c>
      <c r="E143" s="40"/>
      <c r="F143" s="40">
        <f t="shared" si="17"/>
        <v>0</v>
      </c>
      <c r="G143" s="72"/>
      <c r="H143" s="73"/>
      <c r="I143" s="72"/>
      <c r="J143" s="73"/>
      <c r="K143" s="72"/>
      <c r="L143" s="74"/>
      <c r="M143" s="25"/>
      <c r="N143" s="25"/>
    </row>
    <row r="144" spans="1:14" s="4" customFormat="1" ht="20.25" customHeight="1" x14ac:dyDescent="0.25">
      <c r="A144" s="123">
        <v>10.08</v>
      </c>
      <c r="B144" s="55" t="s">
        <v>141</v>
      </c>
      <c r="C144" s="56">
        <v>3</v>
      </c>
      <c r="D144" s="41" t="s">
        <v>82</v>
      </c>
      <c r="E144" s="40"/>
      <c r="F144" s="40">
        <f t="shared" si="17"/>
        <v>0</v>
      </c>
      <c r="G144" s="72"/>
      <c r="H144" s="73"/>
      <c r="I144" s="72"/>
      <c r="J144" s="73"/>
      <c r="K144" s="72"/>
      <c r="L144" s="74"/>
      <c r="M144" s="25"/>
      <c r="N144" s="25"/>
    </row>
    <row r="145" spans="1:14" s="4" customFormat="1" ht="20.25" customHeight="1" x14ac:dyDescent="0.25">
      <c r="A145" s="44"/>
      <c r="B145" s="55"/>
      <c r="C145" s="56"/>
      <c r="D145" s="41"/>
      <c r="E145" s="40"/>
      <c r="F145" s="40"/>
      <c r="G145" s="72"/>
      <c r="H145" s="73"/>
      <c r="I145" s="72"/>
      <c r="J145" s="73"/>
      <c r="K145" s="72"/>
      <c r="L145" s="51">
        <f>SUM(F137:F144)</f>
        <v>0</v>
      </c>
      <c r="M145" s="25"/>
      <c r="N145" s="25"/>
    </row>
    <row r="146" spans="1:14" s="4" customFormat="1" ht="20.25" customHeight="1" x14ac:dyDescent="0.35">
      <c r="A146" s="44" t="s">
        <v>142</v>
      </c>
      <c r="B146" s="108" t="s">
        <v>143</v>
      </c>
      <c r="C146" s="109"/>
      <c r="D146" s="109"/>
      <c r="E146" s="109"/>
      <c r="F146" s="109"/>
      <c r="G146" s="110"/>
      <c r="H146" s="110"/>
      <c r="I146" s="110"/>
      <c r="J146" s="110"/>
      <c r="K146" s="110"/>
      <c r="L146" s="111"/>
      <c r="M146" s="25"/>
      <c r="N146" s="25"/>
    </row>
    <row r="147" spans="1:14" s="4" customFormat="1" ht="20.25" customHeight="1" x14ac:dyDescent="0.25">
      <c r="A147" s="123">
        <v>11.01</v>
      </c>
      <c r="B147" s="47" t="s">
        <v>144</v>
      </c>
      <c r="C147" s="41">
        <v>2</v>
      </c>
      <c r="D147" s="41" t="s">
        <v>82</v>
      </c>
      <c r="E147" s="40"/>
      <c r="F147" s="40">
        <f t="shared" ref="F147:F154" si="18">SUM(C147*E147)</f>
        <v>0</v>
      </c>
      <c r="G147" s="69"/>
      <c r="H147" s="69"/>
      <c r="I147" s="69"/>
      <c r="J147" s="69"/>
      <c r="K147" s="69"/>
      <c r="L147" s="77"/>
      <c r="M147" s="25"/>
      <c r="N147" s="25"/>
    </row>
    <row r="148" spans="1:14" s="4" customFormat="1" ht="20.25" customHeight="1" x14ac:dyDescent="0.25">
      <c r="A148" s="123">
        <v>11.02</v>
      </c>
      <c r="B148" s="47" t="s">
        <v>145</v>
      </c>
      <c r="C148" s="41">
        <v>2</v>
      </c>
      <c r="D148" s="41" t="s">
        <v>82</v>
      </c>
      <c r="E148" s="40"/>
      <c r="F148" s="40">
        <f t="shared" si="18"/>
        <v>0</v>
      </c>
      <c r="G148" s="69"/>
      <c r="H148" s="69"/>
      <c r="I148" s="69"/>
      <c r="J148" s="69"/>
      <c r="K148" s="69"/>
      <c r="L148" s="77"/>
      <c r="M148" s="25"/>
      <c r="N148" s="25"/>
    </row>
    <row r="149" spans="1:14" s="4" customFormat="1" ht="20.25" customHeight="1" x14ac:dyDescent="0.25">
      <c r="A149" s="123">
        <v>11.03</v>
      </c>
      <c r="B149" s="43" t="s">
        <v>146</v>
      </c>
      <c r="C149" s="41">
        <v>2</v>
      </c>
      <c r="D149" s="41" t="s">
        <v>82</v>
      </c>
      <c r="E149" s="40"/>
      <c r="F149" s="40">
        <f t="shared" si="18"/>
        <v>0</v>
      </c>
      <c r="G149" s="69"/>
      <c r="H149" s="69"/>
      <c r="I149" s="69"/>
      <c r="J149" s="69"/>
      <c r="K149" s="69"/>
      <c r="L149" s="77"/>
      <c r="M149" s="25"/>
      <c r="N149" s="25"/>
    </row>
    <row r="150" spans="1:14" s="4" customFormat="1" ht="20.25" customHeight="1" x14ac:dyDescent="0.25">
      <c r="A150" s="123">
        <v>11.04</v>
      </c>
      <c r="B150" s="43" t="s">
        <v>147</v>
      </c>
      <c r="C150" s="41">
        <v>2</v>
      </c>
      <c r="D150" s="41" t="s">
        <v>82</v>
      </c>
      <c r="E150" s="40"/>
      <c r="F150" s="40">
        <f t="shared" si="18"/>
        <v>0</v>
      </c>
      <c r="G150" s="69"/>
      <c r="H150" s="69"/>
      <c r="I150" s="69"/>
      <c r="J150" s="69"/>
      <c r="K150" s="69"/>
      <c r="L150" s="77"/>
      <c r="M150" s="25"/>
      <c r="N150" s="25"/>
    </row>
    <row r="151" spans="1:14" s="4" customFormat="1" ht="20.25" customHeight="1" x14ac:dyDescent="0.25">
      <c r="A151" s="123">
        <v>11.05</v>
      </c>
      <c r="B151" s="47" t="s">
        <v>148</v>
      </c>
      <c r="C151" s="41">
        <v>4</v>
      </c>
      <c r="D151" s="41" t="s">
        <v>82</v>
      </c>
      <c r="E151" s="40"/>
      <c r="F151" s="40">
        <f t="shared" si="18"/>
        <v>0</v>
      </c>
      <c r="G151" s="69"/>
      <c r="H151" s="69"/>
      <c r="I151" s="69"/>
      <c r="J151" s="69"/>
      <c r="K151" s="69"/>
      <c r="L151" s="77"/>
      <c r="M151" s="25"/>
      <c r="N151" s="25"/>
    </row>
    <row r="152" spans="1:14" s="4" customFormat="1" ht="20.25" customHeight="1" x14ac:dyDescent="0.25">
      <c r="A152" s="123">
        <v>11.06</v>
      </c>
      <c r="B152" s="43" t="s">
        <v>149</v>
      </c>
      <c r="C152" s="40">
        <v>1</v>
      </c>
      <c r="D152" s="41" t="s">
        <v>25</v>
      </c>
      <c r="E152" s="40"/>
      <c r="F152" s="40">
        <f t="shared" si="18"/>
        <v>0</v>
      </c>
      <c r="G152" s="69"/>
      <c r="H152" s="69"/>
      <c r="I152" s="69"/>
      <c r="J152" s="69"/>
      <c r="K152" s="69"/>
      <c r="L152" s="77"/>
      <c r="M152" s="25"/>
      <c r="N152" s="25"/>
    </row>
    <row r="153" spans="1:14" s="4" customFormat="1" ht="20.25" customHeight="1" x14ac:dyDescent="0.25">
      <c r="A153" s="123">
        <v>11.07</v>
      </c>
      <c r="B153" s="47" t="s">
        <v>150</v>
      </c>
      <c r="C153" s="41">
        <v>1</v>
      </c>
      <c r="D153" s="41" t="s">
        <v>25</v>
      </c>
      <c r="E153" s="40"/>
      <c r="F153" s="40">
        <f t="shared" si="18"/>
        <v>0</v>
      </c>
      <c r="G153" s="69"/>
      <c r="H153" s="69"/>
      <c r="I153" s="69"/>
      <c r="J153" s="69"/>
      <c r="K153" s="69"/>
      <c r="L153" s="78"/>
      <c r="M153" s="25"/>
      <c r="N153" s="25"/>
    </row>
    <row r="154" spans="1:14" s="4" customFormat="1" ht="20.25" customHeight="1" x14ac:dyDescent="0.25">
      <c r="A154" s="123">
        <v>11.08</v>
      </c>
      <c r="B154" s="47" t="s">
        <v>151</v>
      </c>
      <c r="C154" s="41">
        <v>1</v>
      </c>
      <c r="D154" s="41" t="s">
        <v>25</v>
      </c>
      <c r="E154" s="40"/>
      <c r="F154" s="40">
        <f t="shared" si="18"/>
        <v>0</v>
      </c>
      <c r="G154" s="69"/>
      <c r="H154" s="69"/>
      <c r="I154" s="69"/>
      <c r="J154" s="69"/>
      <c r="K154" s="69"/>
      <c r="L154" s="78"/>
      <c r="M154" s="25"/>
      <c r="N154" s="25"/>
    </row>
    <row r="155" spans="1:14" s="4" customFormat="1" ht="20.25" customHeight="1" x14ac:dyDescent="0.25">
      <c r="A155" s="123">
        <v>11.09</v>
      </c>
      <c r="B155" s="75" t="s">
        <v>152</v>
      </c>
      <c r="C155" s="41">
        <v>4</v>
      </c>
      <c r="D155" s="41" t="s">
        <v>25</v>
      </c>
      <c r="E155" s="40"/>
      <c r="F155" s="40">
        <f>SUM(C155*E155)</f>
        <v>0</v>
      </c>
      <c r="G155" s="69"/>
      <c r="H155" s="69"/>
      <c r="I155" s="69"/>
      <c r="J155" s="69"/>
      <c r="K155" s="69"/>
      <c r="L155" s="78"/>
      <c r="M155" s="25"/>
      <c r="N155" s="25"/>
    </row>
    <row r="156" spans="1:14" s="4" customFormat="1" ht="20.25" customHeight="1" x14ac:dyDescent="0.25">
      <c r="A156" s="123">
        <v>11.1</v>
      </c>
      <c r="B156" s="75" t="s">
        <v>153</v>
      </c>
      <c r="C156" s="41">
        <v>35</v>
      </c>
      <c r="D156" s="41" t="s">
        <v>122</v>
      </c>
      <c r="E156" s="40"/>
      <c r="F156" s="40">
        <f>SUM(C156*E156)</f>
        <v>0</v>
      </c>
      <c r="G156" s="69"/>
      <c r="H156" s="69"/>
      <c r="I156" s="69"/>
      <c r="J156" s="69"/>
      <c r="K156" s="69"/>
      <c r="L156" s="78"/>
      <c r="M156" s="25"/>
      <c r="N156" s="25"/>
    </row>
    <row r="157" spans="1:14" s="4" customFormat="1" ht="20.25" customHeight="1" x14ac:dyDescent="0.25">
      <c r="A157" s="123">
        <v>11.11</v>
      </c>
      <c r="B157" s="47" t="s">
        <v>154</v>
      </c>
      <c r="C157" s="41">
        <v>56</v>
      </c>
      <c r="D157" s="41" t="s">
        <v>26</v>
      </c>
      <c r="E157" s="40"/>
      <c r="F157" s="40">
        <f>E157*C157</f>
        <v>0</v>
      </c>
      <c r="G157" s="68"/>
      <c r="H157" s="69"/>
      <c r="I157" s="68"/>
      <c r="J157" s="69"/>
      <c r="K157" s="68"/>
      <c r="L157" s="51"/>
      <c r="M157" s="25"/>
      <c r="N157" s="25"/>
    </row>
    <row r="158" spans="1:14" s="4" customFormat="1" ht="20.25" customHeight="1" x14ac:dyDescent="0.25">
      <c r="A158" s="44"/>
      <c r="B158" s="45"/>
      <c r="C158" s="50"/>
      <c r="D158" s="50"/>
      <c r="E158" s="46"/>
      <c r="F158" s="46"/>
      <c r="G158" s="69"/>
      <c r="H158" s="69"/>
      <c r="I158" s="69"/>
      <c r="J158" s="69"/>
      <c r="K158" s="69"/>
      <c r="L158" s="78">
        <f>SUM(F147:F158)</f>
        <v>0</v>
      </c>
      <c r="M158" s="25"/>
      <c r="N158" s="25"/>
    </row>
    <row r="159" spans="1:14" s="4" customFormat="1" ht="20.25" customHeight="1" x14ac:dyDescent="0.35">
      <c r="A159" s="44" t="s">
        <v>155</v>
      </c>
      <c r="B159" s="113" t="s">
        <v>156</v>
      </c>
      <c r="C159" s="109"/>
      <c r="D159" s="109"/>
      <c r="E159" s="109"/>
      <c r="F159" s="109"/>
      <c r="G159" s="110"/>
      <c r="H159" s="110"/>
      <c r="I159" s="110">
        <v>0</v>
      </c>
      <c r="J159" s="110"/>
      <c r="K159" s="110"/>
      <c r="L159" s="110"/>
      <c r="M159" s="25"/>
      <c r="N159" s="25"/>
    </row>
    <row r="160" spans="1:14" s="4" customFormat="1" ht="20.25" customHeight="1" x14ac:dyDescent="0.25">
      <c r="A160" s="123">
        <v>12.01</v>
      </c>
      <c r="B160" s="47" t="s">
        <v>157</v>
      </c>
      <c r="C160" s="41">
        <f>75*2</f>
        <v>150</v>
      </c>
      <c r="D160" s="41" t="s">
        <v>26</v>
      </c>
      <c r="E160" s="40"/>
      <c r="F160" s="40">
        <f>SUM(C160*E160)</f>
        <v>0</v>
      </c>
      <c r="G160" s="68"/>
      <c r="H160" s="69"/>
      <c r="I160" s="68">
        <v>0</v>
      </c>
      <c r="J160" s="69"/>
      <c r="K160" s="68"/>
      <c r="L160" s="71"/>
      <c r="M160" s="25"/>
      <c r="N160" s="25"/>
    </row>
    <row r="161" spans="1:14" s="4" customFormat="1" ht="20.25" customHeight="1" x14ac:dyDescent="0.25">
      <c r="A161" s="123">
        <v>12.02</v>
      </c>
      <c r="B161" s="43" t="s">
        <v>158</v>
      </c>
      <c r="C161" s="41">
        <f>75*2</f>
        <v>150</v>
      </c>
      <c r="D161" s="41" t="s">
        <v>26</v>
      </c>
      <c r="E161" s="40"/>
      <c r="F161" s="40">
        <f>SUM(C161*E161)</f>
        <v>0</v>
      </c>
      <c r="G161" s="68"/>
      <c r="H161" s="69"/>
      <c r="I161" s="68">
        <v>0</v>
      </c>
      <c r="J161" s="69"/>
      <c r="K161" s="68"/>
      <c r="M161" s="25"/>
      <c r="N161" s="25"/>
    </row>
    <row r="162" spans="1:14" s="4" customFormat="1" ht="20.25" customHeight="1" x14ac:dyDescent="0.25">
      <c r="A162" s="123"/>
      <c r="B162" s="43"/>
      <c r="C162" s="41"/>
      <c r="D162" s="41"/>
      <c r="E162" s="40"/>
      <c r="F162" s="40"/>
      <c r="G162" s="68"/>
      <c r="H162" s="69"/>
      <c r="I162" s="68"/>
      <c r="J162" s="69"/>
      <c r="K162" s="68"/>
      <c r="M162" s="25"/>
      <c r="N162" s="25"/>
    </row>
    <row r="163" spans="1:14" s="4" customFormat="1" ht="20.25" customHeight="1" x14ac:dyDescent="0.25">
      <c r="A163" s="123"/>
      <c r="B163" s="79"/>
      <c r="C163" s="50"/>
      <c r="D163" s="50"/>
      <c r="E163" s="46"/>
      <c r="F163" s="46"/>
      <c r="G163" s="69"/>
      <c r="H163" s="69"/>
      <c r="I163" s="69"/>
      <c r="J163" s="69"/>
      <c r="K163" s="69"/>
      <c r="L163" s="78">
        <f>SUM(F160:F162)</f>
        <v>0</v>
      </c>
      <c r="M163" s="25"/>
      <c r="N163" s="25"/>
    </row>
    <row r="164" spans="1:14" s="4" customFormat="1" ht="20.25" customHeight="1" x14ac:dyDescent="0.25">
      <c r="A164" s="134"/>
      <c r="B164" s="43"/>
      <c r="C164" s="132"/>
      <c r="D164" s="41"/>
      <c r="E164" s="40"/>
      <c r="F164" s="40"/>
      <c r="G164" s="68"/>
      <c r="H164" s="69"/>
      <c r="I164" s="68"/>
      <c r="J164" s="69"/>
      <c r="K164" s="68"/>
      <c r="L164" s="71"/>
      <c r="M164" s="25"/>
      <c r="N164" s="25"/>
    </row>
    <row r="165" spans="1:14" s="4" customFormat="1" ht="18.75" x14ac:dyDescent="0.25">
      <c r="A165" s="49"/>
      <c r="B165" s="43"/>
      <c r="C165" s="48"/>
      <c r="D165" s="41"/>
      <c r="E165" s="40"/>
      <c r="F165" s="119" t="s">
        <v>27</v>
      </c>
      <c r="G165" s="101"/>
      <c r="H165" s="101"/>
      <c r="I165" s="101"/>
      <c r="J165" s="101"/>
      <c r="K165" s="101"/>
      <c r="L165" s="103">
        <f>SUM(L21:L163)</f>
        <v>0</v>
      </c>
      <c r="M165" s="25"/>
      <c r="N165" s="25"/>
    </row>
    <row r="166" spans="1:14" s="4" customFormat="1" ht="18" x14ac:dyDescent="0.25">
      <c r="A166" s="49"/>
      <c r="B166" s="43"/>
      <c r="C166" s="48"/>
      <c r="D166" s="41"/>
      <c r="E166" s="40"/>
      <c r="F166" s="40"/>
      <c r="G166" s="68"/>
      <c r="H166" s="69"/>
      <c r="I166" s="68"/>
      <c r="J166" s="69"/>
      <c r="K166" s="68"/>
      <c r="L166" s="71"/>
      <c r="M166" s="25"/>
      <c r="N166" s="25"/>
    </row>
    <row r="167" spans="1:14" s="4" customFormat="1" ht="18" x14ac:dyDescent="0.25">
      <c r="A167" s="52"/>
      <c r="B167" s="53"/>
      <c r="C167" s="54"/>
      <c r="D167" s="54"/>
      <c r="E167" s="46"/>
      <c r="F167" s="83"/>
      <c r="G167" s="76"/>
      <c r="H167" s="71"/>
      <c r="I167" s="76"/>
      <c r="J167" s="71"/>
      <c r="K167" s="76"/>
      <c r="L167" s="51"/>
      <c r="M167" s="26"/>
      <c r="N167" s="29"/>
    </row>
    <row r="168" spans="1:14" s="4" customFormat="1" ht="18" x14ac:dyDescent="0.25">
      <c r="A168" s="52"/>
      <c r="B168" s="53"/>
      <c r="C168" s="54"/>
      <c r="D168" s="54"/>
      <c r="E168" s="46"/>
      <c r="F168" s="83"/>
      <c r="G168" s="76"/>
      <c r="H168" s="71"/>
      <c r="I168" s="76"/>
      <c r="J168" s="71"/>
      <c r="K168" s="76"/>
      <c r="L168" s="51"/>
      <c r="M168" s="26"/>
      <c r="N168" s="29"/>
    </row>
    <row r="169" spans="1:14" s="4" customFormat="1" ht="18.75" x14ac:dyDescent="0.3">
      <c r="A169" s="121"/>
      <c r="B169" s="104" t="s">
        <v>2</v>
      </c>
      <c r="C169" s="105"/>
      <c r="D169" s="105"/>
      <c r="E169" s="105"/>
      <c r="F169" s="105"/>
      <c r="G169" s="106"/>
      <c r="H169" s="106"/>
      <c r="I169" s="106"/>
      <c r="J169" s="106"/>
      <c r="K169" s="106"/>
      <c r="L169" s="112"/>
      <c r="M169" s="26"/>
      <c r="N169" s="30"/>
    </row>
    <row r="170" spans="1:14" s="4" customFormat="1" ht="18" x14ac:dyDescent="0.25">
      <c r="A170" s="116"/>
      <c r="B170" s="47" t="s">
        <v>3</v>
      </c>
      <c r="C170" s="41">
        <v>10</v>
      </c>
      <c r="D170" s="41" t="s">
        <v>4</v>
      </c>
      <c r="E170" s="57">
        <f>L165*C170%</f>
        <v>0</v>
      </c>
      <c r="F170" s="40"/>
      <c r="G170" s="68"/>
      <c r="H170" s="69"/>
      <c r="I170" s="68"/>
      <c r="J170" s="69"/>
      <c r="K170" s="68"/>
      <c r="L170" s="51"/>
      <c r="M170" s="26"/>
      <c r="N170" s="88"/>
    </row>
    <row r="171" spans="1:14" s="4" customFormat="1" ht="18" x14ac:dyDescent="0.25">
      <c r="A171" s="116"/>
      <c r="B171" s="47" t="s">
        <v>5</v>
      </c>
      <c r="C171" s="41">
        <v>3</v>
      </c>
      <c r="D171" s="41" t="s">
        <v>4</v>
      </c>
      <c r="E171" s="57">
        <f>L165*C171%</f>
        <v>0</v>
      </c>
      <c r="F171" s="40"/>
      <c r="G171" s="68"/>
      <c r="H171" s="69"/>
      <c r="I171" s="68"/>
      <c r="J171" s="69"/>
      <c r="K171" s="68"/>
      <c r="L171" s="51"/>
      <c r="M171" s="26"/>
      <c r="N171" s="30"/>
    </row>
    <row r="172" spans="1:14" s="4" customFormat="1" ht="18" x14ac:dyDescent="0.25">
      <c r="A172" s="116"/>
      <c r="B172" s="47" t="s">
        <v>6</v>
      </c>
      <c r="C172" s="41">
        <v>3.5</v>
      </c>
      <c r="D172" s="41" t="s">
        <v>4</v>
      </c>
      <c r="E172" s="57">
        <f>L165*C172%</f>
        <v>0</v>
      </c>
      <c r="F172" s="40"/>
      <c r="G172" s="68"/>
      <c r="H172" s="69"/>
      <c r="I172" s="68"/>
      <c r="J172" s="69"/>
      <c r="K172" s="68"/>
      <c r="L172" s="51"/>
      <c r="M172" s="26"/>
      <c r="N172" s="32"/>
    </row>
    <row r="173" spans="1:14" s="4" customFormat="1" ht="18" x14ac:dyDescent="0.25">
      <c r="A173" s="116"/>
      <c r="B173" s="58" t="s">
        <v>18</v>
      </c>
      <c r="C173" s="59">
        <v>3.5</v>
      </c>
      <c r="D173" s="41" t="s">
        <v>4</v>
      </c>
      <c r="E173" s="57">
        <f>L165*C173%</f>
        <v>0</v>
      </c>
      <c r="F173" s="80"/>
      <c r="G173" s="68"/>
      <c r="H173" s="69"/>
      <c r="I173" s="68"/>
      <c r="J173" s="69"/>
      <c r="K173" s="68"/>
      <c r="L173" s="51"/>
      <c r="M173" s="26"/>
      <c r="N173" s="32"/>
    </row>
    <row r="174" spans="1:14" s="4" customFormat="1" ht="20.25" x14ac:dyDescent="0.3">
      <c r="A174" s="116"/>
      <c r="B174" s="58" t="s">
        <v>5</v>
      </c>
      <c r="C174" s="147">
        <v>2</v>
      </c>
      <c r="D174" s="41" t="s">
        <v>4</v>
      </c>
      <c r="E174" s="57">
        <f>L165*2%</f>
        <v>0</v>
      </c>
      <c r="F174" s="80"/>
      <c r="G174" s="68"/>
      <c r="H174" s="69"/>
      <c r="I174" s="68"/>
      <c r="J174" s="69"/>
      <c r="K174" s="68"/>
      <c r="L174" s="51"/>
      <c r="M174" s="26"/>
      <c r="N174" s="32"/>
    </row>
    <row r="175" spans="1:14" s="4" customFormat="1" ht="18" x14ac:dyDescent="0.25">
      <c r="A175" s="116"/>
      <c r="B175" s="58" t="s">
        <v>19</v>
      </c>
      <c r="C175" s="59">
        <v>1</v>
      </c>
      <c r="D175" s="41" t="s">
        <v>4</v>
      </c>
      <c r="E175" s="57">
        <f>L165*C175%</f>
        <v>0</v>
      </c>
      <c r="F175" s="80"/>
      <c r="G175" s="68"/>
      <c r="H175" s="69"/>
      <c r="I175" s="68"/>
      <c r="J175" s="69"/>
      <c r="K175" s="68"/>
      <c r="L175" s="51"/>
      <c r="M175" s="26"/>
      <c r="N175" s="32"/>
    </row>
    <row r="176" spans="1:14" s="4" customFormat="1" ht="18" x14ac:dyDescent="0.25">
      <c r="A176" s="116"/>
      <c r="B176" s="58" t="s">
        <v>20</v>
      </c>
      <c r="C176" s="59">
        <v>0.1</v>
      </c>
      <c r="D176" s="41" t="s">
        <v>4</v>
      </c>
      <c r="E176" s="57">
        <f>L165*C176%</f>
        <v>0</v>
      </c>
      <c r="F176" s="80"/>
      <c r="G176" s="68"/>
      <c r="H176" s="69"/>
      <c r="I176" s="68"/>
      <c r="J176" s="69"/>
      <c r="K176" s="68"/>
      <c r="L176" s="51"/>
      <c r="M176" s="26"/>
      <c r="N176" s="32"/>
    </row>
    <row r="177" spans="1:14" s="4" customFormat="1" ht="18" x14ac:dyDescent="0.25">
      <c r="A177" s="42"/>
      <c r="B177" s="53" t="s">
        <v>17</v>
      </c>
      <c r="C177" s="41"/>
      <c r="D177" s="41"/>
      <c r="E177" s="40"/>
      <c r="F177" s="40"/>
      <c r="G177" s="68"/>
      <c r="H177" s="69"/>
      <c r="I177" s="68"/>
      <c r="J177" s="69"/>
      <c r="K177" s="68"/>
      <c r="L177" s="51"/>
      <c r="M177" s="31"/>
      <c r="N177" s="34"/>
    </row>
    <row r="178" spans="1:14" s="4" customFormat="1" ht="18.75" x14ac:dyDescent="0.3">
      <c r="A178" s="42"/>
      <c r="B178" s="53"/>
      <c r="C178" s="41"/>
      <c r="D178" s="41"/>
      <c r="E178" s="40"/>
      <c r="F178" s="102" t="s">
        <v>28</v>
      </c>
      <c r="G178" s="103"/>
      <c r="H178" s="103"/>
      <c r="I178" s="103"/>
      <c r="J178" s="103"/>
      <c r="K178" s="103"/>
      <c r="L178" s="114">
        <f>SUM(E170:E176)</f>
        <v>0</v>
      </c>
      <c r="M178" s="31"/>
      <c r="N178" s="34"/>
    </row>
    <row r="179" spans="1:14" s="4" customFormat="1" ht="18" x14ac:dyDescent="0.25">
      <c r="A179" s="42"/>
      <c r="B179" s="53"/>
      <c r="C179" s="41"/>
      <c r="D179" s="41"/>
      <c r="E179" s="40"/>
      <c r="F179" s="40"/>
      <c r="G179" s="68"/>
      <c r="H179" s="69"/>
      <c r="I179" s="68"/>
      <c r="J179" s="69"/>
      <c r="K179" s="68"/>
      <c r="L179" s="51"/>
      <c r="M179" s="26"/>
      <c r="N179" s="35"/>
    </row>
    <row r="180" spans="1:14" s="4" customFormat="1" ht="18" x14ac:dyDescent="0.25">
      <c r="A180" s="42"/>
      <c r="B180" s="53"/>
      <c r="C180" s="41"/>
      <c r="D180" s="41"/>
      <c r="E180" s="40"/>
      <c r="F180" s="40"/>
      <c r="G180" s="68"/>
      <c r="H180" s="69"/>
      <c r="I180" s="68"/>
      <c r="J180" s="69"/>
      <c r="K180" s="68"/>
      <c r="L180" s="51"/>
      <c r="M180" s="26"/>
      <c r="N180" s="25"/>
    </row>
    <row r="181" spans="1:14" s="4" customFormat="1" ht="21" x14ac:dyDescent="0.35">
      <c r="A181" s="42"/>
      <c r="B181" s="148" t="s">
        <v>94</v>
      </c>
      <c r="C181" s="109"/>
      <c r="D181" s="109"/>
      <c r="E181" s="109"/>
      <c r="F181" s="149"/>
      <c r="G181" s="149"/>
      <c r="H181" s="149"/>
      <c r="I181" s="149"/>
      <c r="J181" s="149"/>
      <c r="K181" s="149"/>
      <c r="L181" s="150">
        <f>L178+L165</f>
        <v>0</v>
      </c>
      <c r="N181" s="27"/>
    </row>
    <row r="182" spans="1:14" s="4" customFormat="1" ht="18" x14ac:dyDescent="0.25">
      <c r="A182" s="87"/>
      <c r="B182" s="75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22"/>
      <c r="N182" s="16"/>
    </row>
    <row r="183" spans="1:14" s="4" customFormat="1" ht="18" x14ac:dyDescent="0.25">
      <c r="A183" s="87"/>
      <c r="B183" s="75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22"/>
      <c r="N183" s="16"/>
    </row>
    <row r="184" spans="1:14" s="4" customFormat="1" ht="18" x14ac:dyDescent="0.25">
      <c r="A184" s="87"/>
      <c r="B184" s="75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22"/>
      <c r="N184" s="16"/>
    </row>
    <row r="185" spans="1:14" s="4" customFormat="1" ht="18" x14ac:dyDescent="0.25">
      <c r="A185" s="87"/>
      <c r="B185" s="75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22"/>
      <c r="N185" s="16"/>
    </row>
    <row r="186" spans="1:14" s="4" customFormat="1" ht="18" x14ac:dyDescent="0.25">
      <c r="A186" s="87"/>
      <c r="B186" s="75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22"/>
      <c r="N186" s="16"/>
    </row>
    <row r="187" spans="1:14" s="4" customFormat="1" ht="18" x14ac:dyDescent="0.25">
      <c r="A187" s="87"/>
      <c r="B187" s="75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22"/>
      <c r="N187" s="16"/>
    </row>
    <row r="188" spans="1:14" s="4" customFormat="1" ht="18" x14ac:dyDescent="0.25">
      <c r="A188" s="87"/>
      <c r="B188" s="75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22"/>
      <c r="N188" s="16"/>
    </row>
    <row r="189" spans="1:14" s="4" customFormat="1" ht="18" x14ac:dyDescent="0.25">
      <c r="A189" s="87"/>
      <c r="B189" s="75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22"/>
      <c r="N189" s="16"/>
    </row>
    <row r="190" spans="1:14" s="4" customFormat="1" ht="18" x14ac:dyDescent="0.25">
      <c r="A190" s="87"/>
      <c r="B190" s="75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22"/>
      <c r="N190" s="16"/>
    </row>
    <row r="191" spans="1:14" s="4" customFormat="1" ht="18" x14ac:dyDescent="0.25">
      <c r="A191" s="87"/>
      <c r="B191" s="75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22"/>
      <c r="N191" s="16"/>
    </row>
    <row r="192" spans="1:14" s="4" customFormat="1" ht="18" x14ac:dyDescent="0.25">
      <c r="A192" s="87"/>
      <c r="B192" s="75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22"/>
      <c r="N192" s="16"/>
    </row>
    <row r="193" spans="1:15" s="4" customFormat="1" ht="18" x14ac:dyDescent="0.25">
      <c r="A193" s="42"/>
      <c r="B193" s="53"/>
      <c r="C193" s="41"/>
      <c r="D193" s="41"/>
      <c r="E193" s="40"/>
      <c r="F193"/>
      <c r="G193"/>
      <c r="H193"/>
      <c r="I193"/>
      <c r="J193"/>
      <c r="K193"/>
      <c r="L193"/>
      <c r="M193" s="89"/>
      <c r="N193" s="90"/>
      <c r="O193" s="93"/>
    </row>
    <row r="194" spans="1:15" s="4" customFormat="1" ht="18" x14ac:dyDescent="0.25">
      <c r="A194" s="42"/>
      <c r="B194" s="120"/>
      <c r="C194" s="41"/>
      <c r="D194" s="41"/>
      <c r="E194" s="40"/>
      <c r="F194"/>
      <c r="G194"/>
      <c r="H194"/>
      <c r="I194"/>
      <c r="J194"/>
      <c r="K194"/>
      <c r="L194"/>
      <c r="M194" s="92"/>
      <c r="N194" s="91"/>
      <c r="O194" s="93"/>
    </row>
    <row r="195" spans="1:15" s="4" customFormat="1" ht="25.5" customHeight="1" x14ac:dyDescent="0.25">
      <c r="A195" s="52"/>
      <c r="C195" s="161"/>
      <c r="D195" s="161"/>
      <c r="E195" s="161"/>
      <c r="F195"/>
      <c r="G195"/>
      <c r="H195"/>
      <c r="I195"/>
      <c r="J195"/>
      <c r="K195"/>
      <c r="L195"/>
      <c r="M195" s="22"/>
      <c r="N195" s="16"/>
    </row>
    <row r="196" spans="1:15" s="4" customFormat="1" ht="18" x14ac:dyDescent="0.25">
      <c r="A196" s="52"/>
      <c r="B196" s="47"/>
      <c r="C196" s="161"/>
      <c r="D196" s="161"/>
      <c r="E196" s="161"/>
      <c r="F196"/>
      <c r="G196"/>
      <c r="H196"/>
      <c r="I196"/>
      <c r="J196"/>
      <c r="K196"/>
      <c r="L196"/>
      <c r="M196" s="22"/>
      <c r="N196" s="94"/>
    </row>
    <row r="197" spans="1:15" s="4" customFormat="1" ht="18" x14ac:dyDescent="0.25">
      <c r="A197" s="52"/>
      <c r="B197"/>
      <c r="C197"/>
      <c r="D197"/>
      <c r="E197"/>
      <c r="F197"/>
      <c r="G197"/>
      <c r="H197"/>
      <c r="I197"/>
      <c r="J197"/>
      <c r="K197"/>
      <c r="L197"/>
      <c r="M197" s="22"/>
      <c r="N197" s="91"/>
    </row>
    <row r="198" spans="1:15" s="4" customFormat="1" ht="18" x14ac:dyDescent="0.25">
      <c r="A198" s="87"/>
      <c r="B198" s="75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22"/>
      <c r="N198" s="16"/>
    </row>
    <row r="199" spans="1:15" s="4" customFormat="1" ht="18" x14ac:dyDescent="0.2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4"/>
      <c r="M199" s="22"/>
      <c r="N199" s="16"/>
    </row>
    <row r="200" spans="1:15" s="4" customFormat="1" ht="18" x14ac:dyDescent="0.2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5"/>
      <c r="M200" s="16"/>
      <c r="N200" s="16"/>
    </row>
    <row r="201" spans="1:15" s="4" customFormat="1" ht="18" x14ac:dyDescent="0.2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5"/>
      <c r="M201" s="16"/>
      <c r="N201" s="16"/>
    </row>
    <row r="202" spans="1:15" s="4" customFormat="1" ht="18" x14ac:dyDescent="0.2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4"/>
      <c r="M202" s="16"/>
      <c r="N202" s="16"/>
    </row>
    <row r="203" spans="1:15" s="4" customFormat="1" ht="18.75" x14ac:dyDescent="0.3">
      <c r="A203" s="18"/>
      <c r="B203" s="19"/>
      <c r="C203" s="20"/>
      <c r="D203" s="20"/>
      <c r="E203" s="21"/>
      <c r="F203" s="21"/>
      <c r="G203" s="9"/>
      <c r="H203" s="10"/>
      <c r="I203" s="9"/>
      <c r="J203" s="10"/>
      <c r="K203" s="9"/>
      <c r="L203" s="22"/>
      <c r="M203" s="22"/>
      <c r="N203" s="23"/>
      <c r="O203" s="24"/>
    </row>
    <row r="204" spans="1:15" s="4" customFormat="1" ht="18.75" x14ac:dyDescent="0.3">
      <c r="A204" s="11"/>
      <c r="B204" s="12"/>
      <c r="C204" s="7"/>
      <c r="D204" s="7"/>
      <c r="E204" s="6"/>
      <c r="F204" s="6"/>
      <c r="G204" s="9"/>
      <c r="H204" s="10"/>
      <c r="I204" s="9"/>
      <c r="J204" s="10"/>
      <c r="K204" s="9"/>
      <c r="L204" s="16"/>
      <c r="M204" s="16"/>
      <c r="N204" s="16"/>
    </row>
    <row r="205" spans="1:15" s="4" customFormat="1" ht="18.75" x14ac:dyDescent="0.3">
      <c r="A205" s="11"/>
      <c r="B205" s="12"/>
      <c r="C205" s="7"/>
      <c r="D205" s="7"/>
      <c r="E205" s="6"/>
      <c r="F205" s="6"/>
      <c r="G205" s="9"/>
      <c r="H205" s="10"/>
      <c r="I205" s="9"/>
      <c r="J205" s="10"/>
      <c r="K205" s="9"/>
      <c r="L205" s="16"/>
      <c r="M205" s="16"/>
      <c r="N205" s="16"/>
    </row>
    <row r="206" spans="1:15" s="4" customFormat="1" ht="18.75" x14ac:dyDescent="0.3">
      <c r="A206" s="11"/>
      <c r="B206" s="12"/>
      <c r="C206" s="7"/>
      <c r="D206" s="7"/>
      <c r="E206" s="6"/>
      <c r="F206" s="6"/>
      <c r="G206" s="9"/>
      <c r="H206" s="10"/>
      <c r="I206" s="9"/>
      <c r="J206" s="10"/>
      <c r="K206" s="9"/>
      <c r="L206" s="16"/>
      <c r="M206" s="16"/>
      <c r="N206" s="16"/>
    </row>
    <row r="207" spans="1:15" s="4" customFormat="1" ht="18.75" x14ac:dyDescent="0.3">
      <c r="A207" s="11"/>
      <c r="B207" s="12"/>
      <c r="C207" s="7"/>
      <c r="D207" s="7"/>
      <c r="E207" s="6"/>
      <c r="F207" s="6"/>
      <c r="G207" s="9"/>
      <c r="H207" s="10"/>
      <c r="I207" s="9"/>
      <c r="J207" s="10"/>
      <c r="K207" s="9"/>
      <c r="L207" s="16"/>
      <c r="M207" s="16"/>
      <c r="N207" s="16"/>
    </row>
    <row r="208" spans="1:15" s="4" customFormat="1" ht="18.75" x14ac:dyDescent="0.3">
      <c r="A208" s="11"/>
      <c r="B208" s="12"/>
      <c r="C208" s="7"/>
      <c r="D208" s="7"/>
      <c r="E208" s="6"/>
      <c r="F208" s="6"/>
      <c r="G208" s="9"/>
      <c r="H208" s="10"/>
      <c r="I208" s="9"/>
      <c r="J208" s="10"/>
      <c r="K208" s="9"/>
      <c r="L208" s="16"/>
      <c r="M208" s="16"/>
      <c r="N208" s="16"/>
    </row>
    <row r="209" spans="1:15" s="4" customFormat="1" ht="18.75" x14ac:dyDescent="0.3">
      <c r="A209" s="11"/>
      <c r="B209" s="12"/>
      <c r="C209" s="7"/>
      <c r="D209" s="7"/>
      <c r="E209" s="6"/>
      <c r="F209" s="6"/>
      <c r="G209" s="9"/>
      <c r="H209" s="10"/>
      <c r="I209" s="9"/>
      <c r="J209" s="10"/>
      <c r="K209" s="9"/>
      <c r="L209" s="16"/>
      <c r="M209" s="16"/>
      <c r="N209" s="16"/>
    </row>
    <row r="210" spans="1:15" s="4" customFormat="1" ht="18.75" x14ac:dyDescent="0.3">
      <c r="A210" s="11"/>
      <c r="B210" s="12"/>
      <c r="C210" s="7"/>
      <c r="D210" s="7"/>
      <c r="E210" s="6"/>
      <c r="F210" s="6"/>
      <c r="G210" s="9"/>
      <c r="H210" s="10"/>
      <c r="I210" s="9"/>
      <c r="J210" s="10"/>
      <c r="K210" s="9"/>
      <c r="L210" s="16"/>
      <c r="M210" s="16"/>
      <c r="N210" s="16"/>
    </row>
    <row r="211" spans="1:15" s="4" customFormat="1" x14ac:dyDescent="0.2"/>
    <row r="212" spans="1:15" s="4" customFormat="1" ht="18.75" x14ac:dyDescent="0.3">
      <c r="A212" s="18"/>
      <c r="B212" s="19"/>
      <c r="C212" s="20"/>
      <c r="D212" s="20"/>
      <c r="E212" s="21"/>
      <c r="F212" s="21"/>
      <c r="G212" s="9"/>
      <c r="H212" s="10"/>
      <c r="I212" s="9"/>
      <c r="J212" s="10"/>
      <c r="K212" s="9"/>
      <c r="L212" s="22"/>
      <c r="M212" s="22"/>
      <c r="N212" s="23"/>
      <c r="O212" s="24"/>
    </row>
    <row r="213" spans="1:15" s="4" customFormat="1" ht="18.75" x14ac:dyDescent="0.3">
      <c r="A213" s="18"/>
      <c r="B213" s="19"/>
      <c r="C213" s="20"/>
      <c r="D213" s="20"/>
      <c r="E213" s="21"/>
      <c r="F213" s="21"/>
      <c r="G213" s="9"/>
      <c r="H213" s="10"/>
      <c r="I213" s="9"/>
      <c r="J213" s="10"/>
      <c r="K213" s="9"/>
      <c r="L213" s="22"/>
      <c r="M213" s="22"/>
      <c r="N213" s="23"/>
      <c r="O213" s="24"/>
    </row>
    <row r="214" spans="1:15" s="4" customFormat="1" ht="18.75" x14ac:dyDescent="0.3">
      <c r="A214" s="18"/>
      <c r="B214" s="19"/>
      <c r="C214" s="20"/>
      <c r="D214" s="20"/>
      <c r="E214" s="21"/>
      <c r="F214" s="21"/>
      <c r="G214" s="9"/>
      <c r="H214" s="10"/>
      <c r="I214" s="9"/>
      <c r="J214" s="10"/>
      <c r="K214" s="9"/>
      <c r="L214" s="22"/>
      <c r="M214" s="22"/>
      <c r="N214" s="23"/>
      <c r="O214" s="24"/>
    </row>
    <row r="215" spans="1:15" s="4" customFormat="1" ht="18.75" x14ac:dyDescent="0.3">
      <c r="A215" s="18"/>
      <c r="B215" s="19"/>
      <c r="C215" s="20"/>
      <c r="D215" s="20"/>
      <c r="E215" s="21"/>
      <c r="F215" s="21"/>
      <c r="G215" s="9"/>
      <c r="H215" s="10"/>
      <c r="I215" s="9"/>
      <c r="J215" s="10"/>
      <c r="K215" s="9"/>
      <c r="L215" s="22"/>
      <c r="M215" s="22"/>
      <c r="N215" s="23"/>
      <c r="O215" s="24"/>
    </row>
    <row r="216" spans="1:15" s="4" customFormat="1" ht="18.75" x14ac:dyDescent="0.3">
      <c r="A216" s="18"/>
      <c r="B216" s="19"/>
      <c r="C216" s="20"/>
      <c r="D216" s="20"/>
      <c r="E216" s="21"/>
      <c r="F216" s="21"/>
      <c r="G216" s="9"/>
      <c r="H216" s="10"/>
      <c r="I216" s="9"/>
      <c r="J216" s="10"/>
      <c r="K216" s="9"/>
      <c r="L216" s="22"/>
      <c r="M216" s="22"/>
      <c r="N216" s="23"/>
      <c r="O216" s="24"/>
    </row>
    <row r="217" spans="1:15" s="4" customFormat="1" ht="18.75" x14ac:dyDescent="0.3">
      <c r="A217" s="18"/>
      <c r="B217" s="19"/>
      <c r="C217" s="20"/>
      <c r="D217" s="20"/>
      <c r="E217" s="21"/>
      <c r="F217" s="21"/>
      <c r="G217" s="9"/>
      <c r="H217" s="10"/>
      <c r="I217" s="9"/>
      <c r="J217" s="10"/>
      <c r="K217" s="9"/>
      <c r="L217" s="22"/>
      <c r="M217" s="22"/>
      <c r="N217" s="23"/>
      <c r="O217" s="24"/>
    </row>
    <row r="218" spans="1:15" s="4" customFormat="1" ht="18.75" x14ac:dyDescent="0.3">
      <c r="A218" s="18"/>
      <c r="B218" s="19"/>
      <c r="C218" s="20"/>
      <c r="D218" s="20"/>
      <c r="E218" s="21"/>
      <c r="F218" s="21"/>
      <c r="G218" s="9"/>
      <c r="H218" s="10"/>
      <c r="I218" s="9"/>
      <c r="J218" s="10"/>
      <c r="K218" s="9"/>
      <c r="L218" s="22"/>
      <c r="M218" s="22"/>
      <c r="N218" s="23"/>
      <c r="O218" s="24"/>
    </row>
    <row r="219" spans="1:15" s="4" customFormat="1" ht="18.75" x14ac:dyDescent="0.3">
      <c r="A219" s="18"/>
      <c r="B219" s="19"/>
      <c r="C219" s="20"/>
      <c r="D219" s="20"/>
      <c r="E219" s="21"/>
      <c r="F219" s="21"/>
      <c r="G219" s="9"/>
      <c r="H219" s="10"/>
      <c r="I219" s="9"/>
      <c r="J219" s="10"/>
      <c r="K219" s="9"/>
      <c r="L219" s="22"/>
      <c r="M219" s="22"/>
      <c r="N219" s="23"/>
      <c r="O219" s="24"/>
    </row>
    <row r="220" spans="1:15" s="4" customFormat="1" ht="18.75" x14ac:dyDescent="0.3">
      <c r="A220" s="18"/>
      <c r="B220" s="19"/>
      <c r="C220" s="20"/>
      <c r="D220" s="20"/>
      <c r="E220" s="21"/>
      <c r="F220" s="21"/>
      <c r="G220" s="9"/>
      <c r="H220" s="10"/>
      <c r="I220" s="9"/>
      <c r="J220" s="10"/>
      <c r="K220" s="9"/>
      <c r="L220" s="22"/>
      <c r="M220" s="22"/>
      <c r="N220" s="23"/>
      <c r="O220" s="24"/>
    </row>
    <row r="221" spans="1:15" s="4" customFormat="1" ht="18.75" x14ac:dyDescent="0.3">
      <c r="A221" s="18"/>
      <c r="B221" s="19"/>
      <c r="C221" s="20"/>
      <c r="D221" s="20"/>
      <c r="E221" s="21"/>
      <c r="F221" s="21"/>
      <c r="G221" s="9"/>
      <c r="H221" s="10"/>
      <c r="I221" s="9"/>
      <c r="J221" s="10"/>
      <c r="K221" s="9"/>
      <c r="L221" s="22"/>
      <c r="M221" s="22"/>
      <c r="N221" s="23"/>
      <c r="O221" s="24"/>
    </row>
    <row r="222" spans="1:15" s="4" customFormat="1" ht="18.75" x14ac:dyDescent="0.3">
      <c r="A222" s="18"/>
      <c r="B222" s="19"/>
      <c r="C222" s="20"/>
      <c r="D222" s="20"/>
      <c r="E222" s="21"/>
      <c r="F222" s="21"/>
      <c r="G222" s="9"/>
      <c r="H222" s="10"/>
      <c r="I222" s="9"/>
      <c r="J222" s="10"/>
      <c r="K222" s="9"/>
      <c r="L222" s="22"/>
      <c r="M222" s="22"/>
      <c r="N222" s="23"/>
      <c r="O222" s="24"/>
    </row>
    <row r="223" spans="1:15" s="4" customFormat="1" ht="18.75" x14ac:dyDescent="0.3">
      <c r="A223" s="18"/>
      <c r="B223" s="19"/>
      <c r="C223" s="20"/>
      <c r="D223" s="20"/>
      <c r="E223" s="21"/>
      <c r="F223" s="21"/>
      <c r="G223" s="9"/>
      <c r="H223" s="10"/>
      <c r="I223" s="9"/>
      <c r="J223" s="10"/>
      <c r="K223" s="9"/>
      <c r="L223" s="22"/>
      <c r="M223" s="22"/>
      <c r="N223" s="23"/>
      <c r="O223" s="24"/>
    </row>
    <row r="224" spans="1:15" s="4" customFormat="1" ht="18.75" x14ac:dyDescent="0.3">
      <c r="A224" s="18"/>
      <c r="B224" s="19"/>
      <c r="C224" s="20"/>
      <c r="D224" s="20"/>
      <c r="E224" s="21"/>
      <c r="F224" s="21"/>
      <c r="G224" s="9"/>
      <c r="H224" s="10"/>
      <c r="I224" s="9"/>
      <c r="J224" s="10"/>
      <c r="K224" s="9"/>
      <c r="L224" s="22"/>
      <c r="M224" s="22"/>
      <c r="N224" s="23"/>
      <c r="O224" s="24"/>
    </row>
    <row r="225" spans="1:15" s="4" customFormat="1" ht="18.75" x14ac:dyDescent="0.3">
      <c r="A225" s="18"/>
      <c r="B225" s="19"/>
      <c r="C225" s="20"/>
      <c r="D225" s="20"/>
      <c r="E225" s="21"/>
      <c r="F225" s="21"/>
      <c r="G225" s="9"/>
      <c r="H225" s="10"/>
      <c r="I225" s="9"/>
      <c r="J225" s="10"/>
      <c r="K225" s="9"/>
      <c r="L225" s="22"/>
      <c r="M225" s="22"/>
      <c r="N225" s="23"/>
      <c r="O225" s="24"/>
    </row>
    <row r="226" spans="1:15" s="4" customFormat="1" ht="18.75" x14ac:dyDescent="0.3">
      <c r="A226" s="18"/>
      <c r="B226" s="19"/>
      <c r="C226" s="20"/>
      <c r="D226" s="20"/>
      <c r="E226" s="21"/>
      <c r="F226" s="21"/>
      <c r="G226" s="9"/>
      <c r="H226" s="10"/>
      <c r="I226" s="9"/>
      <c r="J226" s="10"/>
      <c r="K226" s="9"/>
      <c r="L226" s="22"/>
      <c r="M226" s="22"/>
      <c r="N226" s="23"/>
      <c r="O226" s="24"/>
    </row>
    <row r="227" spans="1:15" s="4" customFormat="1" ht="18.75" x14ac:dyDescent="0.3">
      <c r="A227" s="18"/>
      <c r="B227" s="19"/>
      <c r="C227" s="20"/>
      <c r="D227" s="20"/>
      <c r="E227" s="21"/>
      <c r="F227" s="21"/>
      <c r="G227" s="9"/>
      <c r="H227" s="10"/>
      <c r="I227" s="9"/>
      <c r="J227" s="10"/>
      <c r="K227" s="9"/>
      <c r="L227" s="22"/>
      <c r="M227" s="22"/>
      <c r="N227" s="23"/>
      <c r="O227" s="24"/>
    </row>
    <row r="228" spans="1:15" s="4" customFormat="1" ht="18.75" x14ac:dyDescent="0.3">
      <c r="A228" s="18"/>
      <c r="B228" s="19"/>
      <c r="C228" s="20"/>
      <c r="D228" s="20"/>
      <c r="E228" s="21"/>
      <c r="F228" s="21"/>
      <c r="G228" s="9"/>
      <c r="H228" s="10"/>
      <c r="I228" s="9"/>
      <c r="J228" s="10"/>
      <c r="K228" s="9"/>
      <c r="L228" s="22"/>
      <c r="M228" s="22"/>
      <c r="N228" s="23"/>
      <c r="O228" s="24"/>
    </row>
    <row r="229" spans="1:15" s="4" customFormat="1" ht="18.75" x14ac:dyDescent="0.3">
      <c r="A229" s="18"/>
      <c r="B229" s="19"/>
      <c r="C229" s="20"/>
      <c r="D229" s="20"/>
      <c r="E229" s="21"/>
      <c r="F229" s="21"/>
      <c r="G229" s="9"/>
      <c r="H229" s="10"/>
      <c r="I229" s="9"/>
      <c r="J229" s="10"/>
      <c r="K229" s="9"/>
      <c r="L229" s="22"/>
      <c r="M229" s="22"/>
      <c r="N229" s="23"/>
      <c r="O229" s="24"/>
    </row>
    <row r="230" spans="1:15" s="4" customFormat="1" ht="18.75" x14ac:dyDescent="0.3">
      <c r="A230" s="18"/>
      <c r="B230" s="19"/>
      <c r="C230" s="20"/>
      <c r="D230" s="20"/>
      <c r="E230" s="21"/>
      <c r="F230" s="21"/>
      <c r="G230" s="9"/>
      <c r="H230" s="10"/>
      <c r="I230" s="9"/>
      <c r="J230" s="10"/>
      <c r="K230" s="9"/>
      <c r="L230" s="22"/>
      <c r="M230" s="22"/>
      <c r="N230" s="23"/>
      <c r="O230" s="24"/>
    </row>
    <row r="231" spans="1:15" s="4" customFormat="1" ht="18.75" x14ac:dyDescent="0.3">
      <c r="A231" s="11"/>
      <c r="B231" s="12"/>
      <c r="C231" s="7"/>
      <c r="D231" s="7"/>
      <c r="E231" s="6"/>
      <c r="F231" s="6"/>
      <c r="G231" s="9"/>
      <c r="H231" s="10"/>
      <c r="I231" s="9"/>
      <c r="J231" s="10"/>
      <c r="K231" s="9"/>
      <c r="L231" s="16"/>
      <c r="M231" s="16"/>
      <c r="N231" s="16"/>
    </row>
    <row r="232" spans="1:15" s="4" customFormat="1" ht="18.75" x14ac:dyDescent="0.3">
      <c r="A232" s="11"/>
      <c r="B232" s="12"/>
      <c r="C232" s="7"/>
      <c r="D232" s="7"/>
      <c r="E232" s="6"/>
      <c r="F232" s="6"/>
      <c r="G232" s="9"/>
      <c r="H232" s="10"/>
      <c r="I232" s="9"/>
      <c r="J232" s="10"/>
      <c r="K232" s="9"/>
      <c r="L232" s="16"/>
      <c r="M232" s="16"/>
      <c r="N232" s="16"/>
    </row>
    <row r="233" spans="1:15" s="4" customFormat="1" ht="18.75" x14ac:dyDescent="0.3">
      <c r="A233" s="11"/>
      <c r="B233" s="12"/>
      <c r="C233" s="7"/>
      <c r="D233" s="7"/>
      <c r="E233" s="6"/>
      <c r="F233" s="6"/>
      <c r="G233" s="9"/>
      <c r="H233" s="10"/>
      <c r="I233" s="9"/>
      <c r="J233" s="10"/>
      <c r="K233" s="9"/>
      <c r="L233" s="16"/>
      <c r="M233" s="16"/>
      <c r="N233" s="16"/>
    </row>
    <row r="234" spans="1:15" s="4" customFormat="1" ht="18.75" x14ac:dyDescent="0.3">
      <c r="A234" s="11"/>
      <c r="B234" s="12"/>
      <c r="C234" s="7"/>
      <c r="D234" s="7"/>
      <c r="E234" s="6"/>
      <c r="F234" s="6"/>
      <c r="G234" s="9"/>
      <c r="H234" s="10"/>
      <c r="I234" s="9"/>
      <c r="J234" s="10"/>
      <c r="K234" s="9"/>
      <c r="L234" s="16"/>
      <c r="M234" s="16"/>
      <c r="N234" s="16"/>
    </row>
    <row r="235" spans="1:15" s="4" customFormat="1" ht="18.75" x14ac:dyDescent="0.3">
      <c r="A235" s="17"/>
      <c r="B235" s="12"/>
      <c r="C235" s="7"/>
      <c r="D235" s="7"/>
      <c r="E235" s="6"/>
      <c r="F235" s="6"/>
      <c r="G235" s="9"/>
      <c r="H235" s="10"/>
      <c r="I235" s="9"/>
      <c r="J235" s="10"/>
      <c r="K235" s="9"/>
      <c r="L235" s="16"/>
      <c r="M235" s="16"/>
      <c r="N235" s="16"/>
    </row>
    <row r="236" spans="1:15" s="4" customFormat="1" ht="18.75" x14ac:dyDescent="0.3">
      <c r="A236" s="13"/>
      <c r="B236" s="12"/>
      <c r="C236" s="7"/>
      <c r="D236" s="7"/>
      <c r="E236" s="6"/>
      <c r="F236" s="6"/>
      <c r="G236" s="9"/>
      <c r="H236" s="10"/>
      <c r="I236" s="9"/>
      <c r="J236" s="10"/>
      <c r="K236" s="9"/>
      <c r="L236" s="16"/>
      <c r="M236" s="16"/>
      <c r="N236" s="16"/>
    </row>
    <row r="237" spans="1:15" s="4" customFormat="1" ht="18.75" x14ac:dyDescent="0.3">
      <c r="A237" s="13"/>
      <c r="B237" s="12"/>
      <c r="C237" s="7"/>
      <c r="D237" s="7"/>
      <c r="E237" s="6"/>
      <c r="F237" s="6"/>
      <c r="G237" s="9"/>
      <c r="H237" s="10"/>
      <c r="I237" s="9"/>
      <c r="J237" s="10"/>
      <c r="K237" s="9"/>
      <c r="L237" s="16"/>
      <c r="M237" s="16"/>
      <c r="N237" s="16"/>
    </row>
    <row r="238" spans="1:15" s="4" customFormat="1" ht="18.75" x14ac:dyDescent="0.3">
      <c r="A238" s="13"/>
      <c r="B238" s="12"/>
      <c r="C238" s="7"/>
      <c r="D238" s="7"/>
      <c r="E238" s="6"/>
      <c r="F238" s="6"/>
      <c r="G238" s="9"/>
      <c r="H238" s="10"/>
      <c r="I238" s="9"/>
      <c r="J238" s="10"/>
      <c r="K238" s="9"/>
      <c r="L238" s="16"/>
      <c r="M238" s="16"/>
      <c r="N238" s="16"/>
    </row>
    <row r="239" spans="1:15" s="4" customFormat="1" ht="18.75" x14ac:dyDescent="0.3">
      <c r="A239" s="11"/>
      <c r="B239" s="5"/>
      <c r="C239" s="6"/>
      <c r="D239" s="7"/>
      <c r="E239" s="6"/>
      <c r="F239" s="8"/>
      <c r="G239" s="9"/>
      <c r="H239" s="10"/>
      <c r="I239" s="16"/>
      <c r="J239" s="10"/>
      <c r="K239" s="9"/>
      <c r="L239" s="16"/>
      <c r="M239" s="16"/>
    </row>
    <row r="240" spans="1:15" s="4" customFormat="1" ht="18.75" x14ac:dyDescent="0.3">
      <c r="A240" s="14"/>
      <c r="B240" s="15"/>
      <c r="C240" s="6"/>
      <c r="D240" s="7"/>
      <c r="E240" s="6"/>
      <c r="F240" s="6"/>
      <c r="G240" s="9"/>
      <c r="H240" s="10"/>
      <c r="I240" s="16"/>
      <c r="J240" s="10"/>
      <c r="K240" s="9"/>
      <c r="L240" s="16"/>
      <c r="M240" s="16"/>
    </row>
    <row r="241" spans="1:13" s="4" customFormat="1" ht="18.75" x14ac:dyDescent="0.3">
      <c r="A241" s="11"/>
      <c r="B241" s="5"/>
      <c r="C241" s="6"/>
      <c r="D241" s="7"/>
      <c r="E241" s="6"/>
      <c r="F241" s="6"/>
      <c r="G241" s="9"/>
      <c r="H241" s="9"/>
      <c r="I241" s="9"/>
      <c r="J241" s="10"/>
      <c r="K241" s="9"/>
      <c r="L241" s="16"/>
      <c r="M241" s="16"/>
    </row>
    <row r="242" spans="1:13" s="4" customFormat="1" ht="18.75" x14ac:dyDescent="0.3">
      <c r="A242" s="11"/>
      <c r="B242" s="5"/>
      <c r="C242" s="6"/>
      <c r="D242" s="7"/>
      <c r="E242" s="6"/>
      <c r="F242" s="6"/>
      <c r="G242" s="9"/>
      <c r="H242" s="9"/>
      <c r="I242" s="9"/>
      <c r="J242" s="10"/>
      <c r="K242" s="9"/>
      <c r="L242" s="16"/>
      <c r="M242" s="16"/>
    </row>
    <row r="243" spans="1:13" s="4" customFormat="1" ht="18.75" x14ac:dyDescent="0.3">
      <c r="A243" s="11"/>
      <c r="B243" s="5"/>
      <c r="C243" s="6"/>
      <c r="D243" s="7"/>
      <c r="E243" s="6"/>
      <c r="F243" s="6"/>
      <c r="G243" s="9"/>
      <c r="H243" s="9"/>
      <c r="I243" s="9"/>
      <c r="J243" s="10"/>
      <c r="K243" s="9"/>
      <c r="L243" s="16"/>
      <c r="M243" s="16"/>
    </row>
    <row r="244" spans="1:13" s="4" customFormat="1" ht="18.75" x14ac:dyDescent="0.3">
      <c r="A244" s="11"/>
      <c r="B244" s="5"/>
      <c r="C244" s="6"/>
      <c r="D244" s="7"/>
      <c r="E244" s="6"/>
      <c r="F244" s="6"/>
      <c r="G244" s="9"/>
      <c r="H244" s="9"/>
      <c r="I244" s="9"/>
      <c r="J244" s="10"/>
      <c r="K244" s="9"/>
      <c r="L244" s="16"/>
      <c r="M244" s="16"/>
    </row>
    <row r="245" spans="1:13" s="4" customFormat="1" ht="18.75" x14ac:dyDescent="0.3">
      <c r="A245" s="11"/>
      <c r="B245" s="5"/>
      <c r="C245" s="6"/>
      <c r="D245" s="7"/>
      <c r="E245" s="6"/>
      <c r="F245" s="6"/>
      <c r="G245" s="9"/>
      <c r="H245" s="9"/>
      <c r="I245" s="9"/>
      <c r="J245" s="10"/>
      <c r="K245" s="9"/>
      <c r="L245" s="16"/>
      <c r="M245" s="16"/>
    </row>
    <row r="246" spans="1:13" s="4" customFormat="1" ht="18.75" x14ac:dyDescent="0.3">
      <c r="A246" s="11"/>
      <c r="B246" s="5"/>
      <c r="C246" s="6"/>
      <c r="D246" s="7"/>
      <c r="E246" s="6"/>
      <c r="F246" s="6"/>
      <c r="G246" s="9"/>
      <c r="H246" s="9"/>
      <c r="I246" s="9"/>
      <c r="J246" s="10"/>
      <c r="K246" s="9"/>
      <c r="L246" s="16"/>
      <c r="M246" s="16"/>
    </row>
    <row r="247" spans="1:13" s="4" customFormat="1" ht="18.75" x14ac:dyDescent="0.3">
      <c r="A247" s="11"/>
      <c r="B247" s="5"/>
      <c r="C247" s="6"/>
      <c r="D247" s="7"/>
      <c r="E247" s="6"/>
      <c r="F247" s="6"/>
      <c r="G247" s="9"/>
      <c r="H247" s="9"/>
      <c r="I247" s="9"/>
      <c r="J247" s="10"/>
      <c r="K247" s="9"/>
      <c r="L247" s="16"/>
      <c r="M247" s="16"/>
    </row>
    <row r="248" spans="1:13" s="4" customFormat="1" ht="18.75" x14ac:dyDescent="0.3">
      <c r="A248" s="11"/>
      <c r="B248" s="5"/>
      <c r="C248" s="6"/>
      <c r="D248" s="7"/>
      <c r="E248" s="6"/>
      <c r="F248" s="6"/>
      <c r="G248" s="9"/>
      <c r="H248" s="9"/>
      <c r="I248" s="9"/>
      <c r="J248" s="10"/>
      <c r="K248" s="9"/>
      <c r="L248" s="16"/>
      <c r="M248" s="16"/>
    </row>
    <row r="249" spans="1:13" s="4" customFormat="1" ht="18.75" x14ac:dyDescent="0.3">
      <c r="A249" s="11"/>
      <c r="B249" s="5"/>
      <c r="C249" s="6"/>
      <c r="D249" s="7"/>
      <c r="E249" s="6"/>
      <c r="F249" s="6"/>
      <c r="G249" s="9"/>
      <c r="H249" s="9"/>
      <c r="I249" s="9"/>
      <c r="J249" s="10"/>
      <c r="K249" s="9"/>
      <c r="L249" s="16"/>
      <c r="M249" s="16"/>
    </row>
    <row r="250" spans="1:13" s="4" customFormat="1" ht="18.75" x14ac:dyDescent="0.3">
      <c r="A250" s="11"/>
      <c r="B250" s="5"/>
      <c r="C250" s="6"/>
      <c r="D250" s="7"/>
      <c r="E250" s="6"/>
      <c r="F250" s="6"/>
      <c r="G250" s="9"/>
      <c r="H250" s="9"/>
      <c r="I250" s="9"/>
      <c r="J250" s="10"/>
      <c r="K250" s="9"/>
      <c r="L250" s="16"/>
      <c r="M250" s="16"/>
    </row>
    <row r="251" spans="1:13" s="4" customFormat="1" ht="18.75" x14ac:dyDescent="0.3">
      <c r="A251" s="11"/>
      <c r="B251" s="5"/>
      <c r="C251" s="6"/>
      <c r="D251" s="7"/>
      <c r="E251" s="6"/>
      <c r="F251" s="6"/>
      <c r="G251" s="9"/>
      <c r="H251" s="9"/>
      <c r="I251" s="9"/>
      <c r="J251" s="10"/>
      <c r="K251" s="9"/>
      <c r="L251" s="16"/>
      <c r="M251" s="16"/>
    </row>
    <row r="252" spans="1:13" s="4" customFormat="1" ht="18.75" x14ac:dyDescent="0.3">
      <c r="A252" s="11"/>
      <c r="B252" s="5"/>
      <c r="C252" s="6"/>
      <c r="D252" s="7"/>
      <c r="E252" s="6"/>
      <c r="F252" s="6"/>
      <c r="G252" s="9"/>
      <c r="H252" s="9"/>
      <c r="I252" s="9"/>
      <c r="J252" s="10"/>
      <c r="K252" s="9"/>
      <c r="L252" s="16"/>
      <c r="M252" s="16"/>
    </row>
    <row r="253" spans="1:13" s="4" customFormat="1" ht="18.75" x14ac:dyDescent="0.3">
      <c r="A253" s="11"/>
      <c r="B253" s="5"/>
      <c r="C253" s="6"/>
      <c r="D253" s="7"/>
      <c r="E253" s="6"/>
      <c r="F253" s="6"/>
      <c r="G253" s="9"/>
      <c r="H253" s="9"/>
      <c r="I253" s="9"/>
      <c r="J253" s="10"/>
      <c r="K253" s="9"/>
      <c r="L253" s="16"/>
      <c r="M253" s="16"/>
    </row>
    <row r="254" spans="1:13" s="4" customFormat="1" ht="18.75" x14ac:dyDescent="0.3">
      <c r="A254" s="11"/>
      <c r="B254" s="5"/>
      <c r="C254" s="6"/>
      <c r="D254" s="7"/>
      <c r="E254" s="6"/>
      <c r="F254" s="6"/>
      <c r="G254" s="9"/>
      <c r="H254" s="9"/>
      <c r="I254" s="9"/>
      <c r="J254" s="10"/>
      <c r="K254" s="9"/>
      <c r="L254" s="16"/>
      <c r="M254" s="16"/>
    </row>
    <row r="255" spans="1:13" s="4" customFormat="1" ht="18.75" x14ac:dyDescent="0.3">
      <c r="A255" s="11"/>
      <c r="B255" s="5"/>
      <c r="C255" s="6"/>
      <c r="D255" s="7"/>
      <c r="E255" s="6"/>
      <c r="F255" s="6"/>
      <c r="G255" s="9"/>
      <c r="H255" s="9"/>
      <c r="I255" s="9"/>
      <c r="J255" s="10"/>
      <c r="K255" s="9"/>
      <c r="L255" s="16"/>
      <c r="M255" s="16"/>
    </row>
    <row r="256" spans="1:13" s="4" customFormat="1" ht="18.75" x14ac:dyDescent="0.3">
      <c r="A256" s="11"/>
      <c r="B256" s="5"/>
      <c r="C256" s="6"/>
      <c r="D256" s="7"/>
      <c r="E256" s="6"/>
      <c r="F256" s="6"/>
      <c r="G256" s="9"/>
      <c r="H256" s="9"/>
      <c r="I256" s="9"/>
      <c r="J256" s="10"/>
      <c r="K256" s="9"/>
      <c r="L256" s="16"/>
      <c r="M256" s="16"/>
    </row>
  </sheetData>
  <mergeCells count="10">
    <mergeCell ref="A1:L1"/>
    <mergeCell ref="A2:L2"/>
    <mergeCell ref="A3:L3"/>
    <mergeCell ref="H4:K4"/>
    <mergeCell ref="G68:H68"/>
    <mergeCell ref="G76:H76"/>
    <mergeCell ref="C196:E196"/>
    <mergeCell ref="C195:E195"/>
    <mergeCell ref="F17:L17"/>
    <mergeCell ref="B16:C17"/>
  </mergeCells>
  <phoneticPr fontId="16" type="noConversion"/>
  <conditionalFormatting sqref="C212:C256 C203:C210 C20:C23 C193:C195 C60:C63 C72:C78 C68:C70 C158:C162 C131:C156 C113:C118 C100:C107 C90:C93 C43:C53 C36:C41 C165:C181 C27:C33 C25">
    <cfRule type="cellIs" dxfId="63" priority="2105" stopIfTrue="1" operator="equal">
      <formula>0</formula>
    </cfRule>
    <cfRule type="cellIs" dxfId="62" priority="2106" stopIfTrue="1" operator="notEqual">
      <formula>0</formula>
    </cfRule>
  </conditionalFormatting>
  <conditionalFormatting sqref="C35">
    <cfRule type="cellIs" dxfId="61" priority="125" stopIfTrue="1" operator="equal">
      <formula>0</formula>
    </cfRule>
    <cfRule type="cellIs" dxfId="60" priority="126" stopIfTrue="1" operator="notEqual">
      <formula>0</formula>
    </cfRule>
  </conditionalFormatting>
  <conditionalFormatting sqref="C58">
    <cfRule type="cellIs" dxfId="59" priority="123" stopIfTrue="1" operator="equal">
      <formula>0</formula>
    </cfRule>
    <cfRule type="cellIs" dxfId="58" priority="124" stopIfTrue="1" operator="notEqual">
      <formula>0</formula>
    </cfRule>
  </conditionalFormatting>
  <conditionalFormatting sqref="C18">
    <cfRule type="cellIs" dxfId="57" priority="121" stopIfTrue="1" operator="equal">
      <formula>0</formula>
    </cfRule>
    <cfRule type="cellIs" dxfId="56" priority="122" stopIfTrue="1" operator="notEqual">
      <formula>0</formula>
    </cfRule>
  </conditionalFormatting>
  <conditionalFormatting sqref="C19">
    <cfRule type="cellIs" dxfId="55" priority="117" stopIfTrue="1" operator="equal">
      <formula>0</formula>
    </cfRule>
    <cfRule type="cellIs" dxfId="54" priority="118" stopIfTrue="1" operator="notEqual">
      <formula>0</formula>
    </cfRule>
  </conditionalFormatting>
  <conditionalFormatting sqref="C59">
    <cfRule type="cellIs" dxfId="53" priority="111" stopIfTrue="1" operator="equal">
      <formula>0</formula>
    </cfRule>
    <cfRule type="cellIs" dxfId="52" priority="112" stopIfTrue="1" operator="notEqual">
      <formula>0</formula>
    </cfRule>
  </conditionalFormatting>
  <conditionalFormatting sqref="C196">
    <cfRule type="cellIs" dxfId="51" priority="107" stopIfTrue="1" operator="equal">
      <formula>0</formula>
    </cfRule>
    <cfRule type="cellIs" dxfId="50" priority="108" stopIfTrue="1" operator="notEqual">
      <formula>0</formula>
    </cfRule>
  </conditionalFormatting>
  <conditionalFormatting sqref="C54:C56">
    <cfRule type="cellIs" dxfId="49" priority="101" stopIfTrue="1" operator="equal">
      <formula>0</formula>
    </cfRule>
    <cfRule type="cellIs" dxfId="48" priority="102" stopIfTrue="1" operator="notEqual">
      <formula>0</formula>
    </cfRule>
  </conditionalFormatting>
  <conditionalFormatting sqref="C57">
    <cfRule type="cellIs" dxfId="47" priority="99" stopIfTrue="1" operator="equal">
      <formula>0</formula>
    </cfRule>
    <cfRule type="cellIs" dxfId="46" priority="100" stopIfTrue="1" operator="notEqual">
      <formula>0</formula>
    </cfRule>
  </conditionalFormatting>
  <conditionalFormatting sqref="C64:C67">
    <cfRule type="cellIs" dxfId="45" priority="91" stopIfTrue="1" operator="equal">
      <formula>0</formula>
    </cfRule>
    <cfRule type="cellIs" dxfId="44" priority="92" stopIfTrue="1" operator="notEqual">
      <formula>0</formula>
    </cfRule>
  </conditionalFormatting>
  <conditionalFormatting sqref="D70">
    <cfRule type="cellIs" dxfId="43" priority="83" stopIfTrue="1" operator="equal">
      <formula>0</formula>
    </cfRule>
    <cfRule type="cellIs" dxfId="42" priority="84" stopIfTrue="1" operator="notEqual">
      <formula>0</formula>
    </cfRule>
  </conditionalFormatting>
  <conditionalFormatting sqref="C79:C82">
    <cfRule type="cellIs" dxfId="41" priority="71" stopIfTrue="1" operator="equal">
      <formula>0</formula>
    </cfRule>
    <cfRule type="cellIs" dxfId="40" priority="72" stopIfTrue="1" operator="notEqual">
      <formula>0</formula>
    </cfRule>
  </conditionalFormatting>
  <conditionalFormatting sqref="C86:C87">
    <cfRule type="cellIs" dxfId="39" priority="65" stopIfTrue="1" operator="equal">
      <formula>0</formula>
    </cfRule>
    <cfRule type="cellIs" dxfId="38" priority="66" stopIfTrue="1" operator="notEqual">
      <formula>0</formula>
    </cfRule>
  </conditionalFormatting>
  <conditionalFormatting sqref="C83 C85">
    <cfRule type="cellIs" dxfId="37" priority="67" stopIfTrue="1" operator="equal">
      <formula>0</formula>
    </cfRule>
    <cfRule type="cellIs" dxfId="36" priority="68" stopIfTrue="1" operator="notEqual">
      <formula>0</formula>
    </cfRule>
  </conditionalFormatting>
  <conditionalFormatting sqref="C88 C164">
    <cfRule type="cellIs" dxfId="35" priority="63" stopIfTrue="1" operator="equal">
      <formula>0</formula>
    </cfRule>
    <cfRule type="cellIs" dxfId="34" priority="64" stopIfTrue="1" operator="notEqual">
      <formula>0</formula>
    </cfRule>
  </conditionalFormatting>
  <conditionalFormatting sqref="C34">
    <cfRule type="cellIs" dxfId="33" priority="59" stopIfTrue="1" operator="equal">
      <formula>0</formula>
    </cfRule>
    <cfRule type="cellIs" dxfId="32" priority="60" stopIfTrue="1" operator="notEqual">
      <formula>0</formula>
    </cfRule>
  </conditionalFormatting>
  <conditionalFormatting sqref="C42">
    <cfRule type="cellIs" dxfId="31" priority="57" stopIfTrue="1" operator="equal">
      <formula>0</formula>
    </cfRule>
    <cfRule type="cellIs" dxfId="30" priority="58" stopIfTrue="1" operator="notEqual">
      <formula>0</formula>
    </cfRule>
  </conditionalFormatting>
  <conditionalFormatting sqref="E70">
    <cfRule type="cellIs" dxfId="29" priority="31" stopIfTrue="1" operator="equal">
      <formula>0</formula>
    </cfRule>
    <cfRule type="cellIs" dxfId="28" priority="32" stopIfTrue="1" operator="notEqual">
      <formula>0</formula>
    </cfRule>
  </conditionalFormatting>
  <conditionalFormatting sqref="D70">
    <cfRule type="cellIs" dxfId="27" priority="29" stopIfTrue="1" operator="equal">
      <formula>0</formula>
    </cfRule>
    <cfRule type="cellIs" dxfId="26" priority="30" stopIfTrue="1" operator="notEqual">
      <formula>0</formula>
    </cfRule>
  </conditionalFormatting>
  <conditionalFormatting sqref="C84">
    <cfRule type="cellIs" dxfId="25" priority="27" stopIfTrue="1" operator="equal">
      <formula>0</formula>
    </cfRule>
    <cfRule type="cellIs" dxfId="24" priority="28" stopIfTrue="1" operator="notEqual">
      <formula>0</formula>
    </cfRule>
  </conditionalFormatting>
  <conditionalFormatting sqref="C89">
    <cfRule type="cellIs" dxfId="23" priority="25" stopIfTrue="1" operator="equal">
      <formula>0</formula>
    </cfRule>
    <cfRule type="cellIs" dxfId="22" priority="26" stopIfTrue="1" operator="notEqual">
      <formula>0</formula>
    </cfRule>
  </conditionalFormatting>
  <conditionalFormatting sqref="C24">
    <cfRule type="cellIs" dxfId="21" priority="23" stopIfTrue="1" operator="equal">
      <formula>0</formula>
    </cfRule>
    <cfRule type="cellIs" dxfId="20" priority="24" stopIfTrue="1" operator="notEqual">
      <formula>0</formula>
    </cfRule>
  </conditionalFormatting>
  <conditionalFormatting sqref="C94:C95">
    <cfRule type="cellIs" dxfId="19" priority="21" stopIfTrue="1" operator="equal">
      <formula>0</formula>
    </cfRule>
    <cfRule type="cellIs" dxfId="18" priority="22" stopIfTrue="1" operator="notEqual">
      <formula>0</formula>
    </cfRule>
  </conditionalFormatting>
  <conditionalFormatting sqref="C157">
    <cfRule type="cellIs" dxfId="17" priority="19" stopIfTrue="1" operator="equal">
      <formula>0</formula>
    </cfRule>
    <cfRule type="cellIs" dxfId="16" priority="20" stopIfTrue="1" operator="notEqual">
      <formula>0</formula>
    </cfRule>
  </conditionalFormatting>
  <conditionalFormatting sqref="C163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C108:C112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C9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97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C98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C119:C123 C126 C130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C124:C125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C127:C129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9" orientation="portrait" horizontalDpi="360" verticalDpi="360" r:id="rId1"/>
  <headerFooter alignWithMargins="0">
    <oddFooter>Página &amp;P de &amp;N</oddFooter>
  </headerFooter>
  <rowBreaks count="2" manualBreakCount="2">
    <brk id="70" max="16383" man="1"/>
    <brk id="1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GENERAL</vt:lpstr>
      <vt:lpstr>'PRESUPUESTO GENERAL'!Títulos_a_imprimir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Siccom1</dc:creator>
  <cp:lastModifiedBy>computos2</cp:lastModifiedBy>
  <cp:lastPrinted>2022-02-07T17:29:53Z</cp:lastPrinted>
  <dcterms:created xsi:type="dcterms:W3CDTF">2013-09-17T14:23:01Z</dcterms:created>
  <dcterms:modified xsi:type="dcterms:W3CDTF">2022-03-10T17:52:01Z</dcterms:modified>
</cp:coreProperties>
</file>