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\Desktop\CLUB FRANCISCO DEL ROSARIO SANCHEZ\2023\MERCADO\"/>
    </mc:Choice>
  </mc:AlternateContent>
  <bookViews>
    <workbookView xWindow="0" yWindow="0" windowWidth="19200" windowHeight="11490"/>
  </bookViews>
  <sheets>
    <sheet name="Hoja1" sheetId="1" r:id="rId1"/>
  </sheets>
  <definedNames>
    <definedName name="_xlnm.Print_Area" localSheetId="0">Hoja1!$A$1:$F$123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1" l="1"/>
  <c r="F98" i="1"/>
  <c r="F99" i="1"/>
  <c r="F100" i="1"/>
  <c r="F101" i="1"/>
  <c r="F102" i="1"/>
  <c r="F103" i="1"/>
  <c r="F104" i="1"/>
  <c r="F106" i="1"/>
  <c r="F108" i="1"/>
  <c r="C92" i="1"/>
  <c r="C91" i="1"/>
  <c r="C90" i="1"/>
  <c r="C89" i="1"/>
  <c r="C88" i="1"/>
  <c r="C87" i="1"/>
  <c r="C86" i="1"/>
  <c r="C85" i="1"/>
  <c r="C84" i="1"/>
  <c r="C83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14" i="1"/>
  <c r="A15" i="1"/>
  <c r="A16" i="1"/>
  <c r="A17" i="1"/>
  <c r="A18" i="1"/>
  <c r="A19" i="1"/>
</calcChain>
</file>

<file path=xl/sharedStrings.xml><?xml version="1.0" encoding="utf-8"?>
<sst xmlns="http://schemas.openxmlformats.org/spreadsheetml/2006/main" count="150" uniqueCount="96">
  <si>
    <t>AYUNTAMIENTO DEL MUNICIPIO DE PUERTO PLATA</t>
  </si>
  <si>
    <t>VOLUMETRIA DE OBRAS</t>
  </si>
  <si>
    <t xml:space="preserve">VOLUMETRIA DE OBRAS COMPLEMENTARIAS REMODELACION MERCADO MUNICIPAL </t>
  </si>
  <si>
    <t xml:space="preserve">DESCRIPCIÓN </t>
  </si>
  <si>
    <t>CANT.</t>
  </si>
  <si>
    <t>UND</t>
  </si>
  <si>
    <t>PRECIO</t>
  </si>
  <si>
    <t>VALOR</t>
  </si>
  <si>
    <t xml:space="preserve">EQUIPOS DE POTENCIA </t>
  </si>
  <si>
    <t/>
  </si>
  <si>
    <t>CUT OUT 15 KV., 200 AMPS</t>
  </si>
  <si>
    <t>PARARRAYOS 9 KV</t>
  </si>
  <si>
    <t>CONO DE ALIVIO 15 KV EXTERIOR</t>
  </si>
  <si>
    <t>CONS DE ALIVIO 15 KV INTERIOR (ELBOW CONNECTOR)</t>
  </si>
  <si>
    <t>TR-1, TR-2, TR-3</t>
  </si>
  <si>
    <r>
      <t xml:space="preserve">TRANSFORMADOR TIPO PAD-MOUNTED DE </t>
    </r>
    <r>
      <rPr>
        <b/>
        <sz val="10"/>
        <rFont val="Times New Roman"/>
        <family val="1"/>
      </rPr>
      <t>75 KVA</t>
    </r>
    <r>
      <rPr>
        <sz val="10"/>
        <rFont val="Times New Roman"/>
        <family val="1"/>
      </rPr>
      <t xml:space="preserve"> SUMERGIDO EN ACEITE, 1Ø, 7,200 -240/120 SECUNDARIO TAPS +/- 2X2.5%, LOOP-FEED, FRENTE MUERTO, FUSIBLES TIPO BAYONETA, CONECTORES TIPO ESPADA EN EL SECUNDARIO, VÁLVULA DE DRENAJE Y MUESTREO , MEDIDOR DE TEMPERATURA  DE LIQUIDO, PARARRAYOS.</t>
    </r>
  </si>
  <si>
    <t xml:space="preserve">MODULOS DE MEDICION </t>
  </si>
  <si>
    <t>MODULO DE MEDICION DE 24 ZOCALOS PORTACONTADORES, BARRAS 150A, 120/240V, 1F, 3H, 60HZ GABINETE NEMA 3R, CON TROQUELADOS EN PUERTA Y VISOR DE  PROTECCION SEGUN NUEVAS NORMAS DE EDENORTE, CONTENIENDO:</t>
  </si>
  <si>
    <t>1-MAIN BREAKER INDUSTRIAL 150A/2 HIBE202J</t>
  </si>
  <si>
    <t>24-ZOCALOS NB DE 5 CLIPS DE 100A/2.</t>
  </si>
  <si>
    <t>23-BREAKERS  60A/2 QC60. 10KAIC</t>
  </si>
  <si>
    <t>1-BREAKER  100A/2 QC2100. 10KAIC</t>
  </si>
  <si>
    <t xml:space="preserve">CONECTORES PARA NEUTRO Y CONEXION A TIERRA EMBARRADO GENERAL EN ALUMINIO. EMBARRADO Y CONECTORES PARA EL 100% CARGA. </t>
  </si>
  <si>
    <t>JUEGO DE PLANOS DE IDENTIFICACION DE LOS EQUIPOS</t>
  </si>
  <si>
    <t>MODULO DE MEDICION DE 22 ZOCALOS</t>
  </si>
  <si>
    <t>PORTACONTADORES, BARRAS 150A, 120/240V, 1F, 3H, 60Hz GABINETE NEMA 3R, CON TROQUELADOS EN PUERTA Y VISOR DE  PROTECCION SEGUN NUEVAS NORMAS DE EDENORTE, CONTENIENDO:</t>
  </si>
  <si>
    <t>22-ZOCALOS NB DE 5 CLIPS DE 100A/2.</t>
  </si>
  <si>
    <t>21-BREAKERS  60A/2 QC60. 10KAIC</t>
  </si>
  <si>
    <t>CONECTORES PARA NEUTRO Y CONEXION A TIERRA EMBARRADO GENERAL EN ALUMINIO. EMBARRADO Y CONECTORES PARA EL 100% CARGA.</t>
  </si>
  <si>
    <t>MODULO DE MEDICION DE 20 ZOCALOS</t>
  </si>
  <si>
    <t>20-ZOCALOS NB DE 5 CLIPS DE 100A/2.</t>
  </si>
  <si>
    <t>19-BREAKERS  60A/2 QC60. 10KAIC</t>
  </si>
  <si>
    <t>CONECTORES PARA NEUTRO Y CONEXION A TIERRAEMBARRADO GENERAL EN ALUMINIO. EMBARRADO Y CONECTORES PARA EL 100% CARGA.</t>
  </si>
  <si>
    <t>ALIMENTADORES DE MEDIA TENSION</t>
  </si>
  <si>
    <r>
      <t xml:space="preserve">ALIMENTADOR GENERAL </t>
    </r>
    <r>
      <rPr>
        <b/>
        <sz val="10"/>
        <rFont val="Times New Roman"/>
        <family val="1"/>
      </rPr>
      <t>(X)</t>
    </r>
    <r>
      <rPr>
        <sz val="10"/>
        <rFont val="Times New Roman"/>
        <family val="1"/>
      </rPr>
      <t xml:space="preserve"> CON: 1 CABLE # 2 URD AL 100% PARA 15KV. EN 1 x 3" PVC</t>
    </r>
  </si>
  <si>
    <t>PIE</t>
  </si>
  <si>
    <t xml:space="preserve">ALIMENTADORES SECUNDARIOS </t>
  </si>
  <si>
    <r>
      <t xml:space="preserve">ALIMENTADOR </t>
    </r>
    <r>
      <rPr>
        <b/>
        <sz val="10"/>
        <rFont val="Times New Roman"/>
        <family val="1"/>
      </rPr>
      <t>C1</t>
    </r>
    <r>
      <rPr>
        <sz val="10"/>
        <rFont val="Times New Roman"/>
        <family val="1"/>
      </rPr>
      <t xml:space="preserve"> MODULOS CON : (6 MODULOS) 2 CABLES # 2/0, 1 CABLE # 1/0, 1 CABLE # 4,  EN 1 X 3" IMC</t>
    </r>
  </si>
  <si>
    <t>PIES</t>
  </si>
  <si>
    <t>REGISTROS</t>
  </si>
  <si>
    <t>REGISTRO ELÉCTRICO MEDIA TENSIÓN.  (EN BLOCKS Y HORMIGÓN ARMADO)</t>
  </si>
  <si>
    <t>TRABAJOS VARIOS</t>
  </si>
  <si>
    <t>POSTE HORMIGÓN HAV-500-12 DE 40 PIES</t>
  </si>
  <si>
    <t>ESTRUCTURA EN POSTE</t>
  </si>
  <si>
    <t>CABLE AAAC # 2/0</t>
  </si>
  <si>
    <t>CABLE DE COBRE #2 AWG 7 HILOS DESNUDO</t>
  </si>
  <si>
    <t xml:space="preserve">EXCAVACIÓN HOYO POSTE </t>
  </si>
  <si>
    <t>TRANSPORTE DE POSTE</t>
  </si>
  <si>
    <t>USO DE GRÚA</t>
  </si>
  <si>
    <t>PA</t>
  </si>
  <si>
    <t>EXCAVACIONES Y/O ZANJAS PARA ACOMETIDAS 0.80M X 1.2M</t>
  </si>
  <si>
    <t>M3</t>
  </si>
  <si>
    <t>EXCAVACIONES Y/O ZANJAS PARA ACOMETIDAS. 0.80M X 0.8M</t>
  </si>
  <si>
    <t>RELLENO CON ARENA.</t>
  </si>
  <si>
    <t>RELLENO DE REPOSICIÓN Y/O TAPADA DE ZANJAS.</t>
  </si>
  <si>
    <t>ARENA GRUESA.</t>
  </si>
  <si>
    <t>BLOCKS DE 6".</t>
  </si>
  <si>
    <t>BASES PARA TRANSFORMADORES.</t>
  </si>
  <si>
    <t>BASES PARA MÓDULOS.</t>
  </si>
  <si>
    <t>REGISTROS DE TERMINACIÓN.</t>
  </si>
  <si>
    <t>CINTA DE PELIGRO.</t>
  </si>
  <si>
    <t>MATERIALES VARIOS</t>
  </si>
  <si>
    <t>DISEÑO Y TRAMITACION DE PLANOS ANTE EDENORTE</t>
  </si>
  <si>
    <t>ALAMBRE #8 PARA CASETAS DE MUDOLUS AREA A,B,Y C.</t>
  </si>
  <si>
    <t>ALAMBRE #6 PARA CASETAS DE MUDOLUS AREA D (CARNICERIAS).</t>
  </si>
  <si>
    <t>VARILLAS DE TIERRA POR CADA UNIDAD DE CASETA INCLUYE EDIFICIOS EXISTENTES.</t>
  </si>
  <si>
    <t>TUBERIA DE 1 PULGADA SEMI-PRESION PARA ENCAMISAR ALAMBRES ELECTRICOS.</t>
  </si>
  <si>
    <t xml:space="preserve">CISTERNA DE ABASTECIMIENTO DE AGUA POTABLE </t>
  </si>
  <si>
    <t xml:space="preserve">EXCAVACION </t>
  </si>
  <si>
    <t>BOTE O TRASLADO DE MATERIAL EXCAVADO.</t>
  </si>
  <si>
    <t>LOSA DE PISO D.A.</t>
  </si>
  <si>
    <t>MURO H.A.</t>
  </si>
  <si>
    <t>LOSA DE TECHO.</t>
  </si>
  <si>
    <t xml:space="preserve">COLUMNAS </t>
  </si>
  <si>
    <t xml:space="preserve">VIGAS </t>
  </si>
  <si>
    <t>M2</t>
  </si>
  <si>
    <t>PAÑETE PULIDO</t>
  </si>
  <si>
    <t>FINO PARA PISO PULIDO</t>
  </si>
  <si>
    <t>SABALETAS PULIDAS</t>
  </si>
  <si>
    <t>TAPA PARA CISTERNA</t>
  </si>
  <si>
    <t>TOTAL GENERAL</t>
  </si>
  <si>
    <t>NO.</t>
  </si>
  <si>
    <t>COSTOS INDIRECTOS</t>
  </si>
  <si>
    <t>DIRECCION TECNICA</t>
  </si>
  <si>
    <t xml:space="preserve">ITBIS </t>
  </si>
  <si>
    <t>GASTOS ADMINISTRATIVOS</t>
  </si>
  <si>
    <t>TRANSPORTE</t>
  </si>
  <si>
    <t>SEGURO Y FIANZA</t>
  </si>
  <si>
    <t>LEY - 686 (Fondo de Pensiones)</t>
  </si>
  <si>
    <t>CODIA</t>
  </si>
  <si>
    <t>TOTAL COSTOS INDIRECTOS</t>
  </si>
  <si>
    <t>REALIZADO POR:</t>
  </si>
  <si>
    <t>ING. LUIS AMAURIS TAVAREZ</t>
  </si>
  <si>
    <t xml:space="preserve">Obras Municipales </t>
  </si>
  <si>
    <t>TOTAL COSTOS DIRECTO</t>
  </si>
  <si>
    <t>NO,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</si>
</sst>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0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theme="5" tint="-0.249977111117893"/>
      <name val="Times New Roman"/>
      <family val="1"/>
    </font>
    <font>
      <sz val="8"/>
      <name val="Arial"/>
      <family val="2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8.5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8"/>
      <name val="Times New Roman"/>
      <family val="1"/>
    </font>
    <font>
      <sz val="7.5"/>
      <name val="Times New Roman"/>
      <family val="1"/>
    </font>
    <font>
      <u/>
      <sz val="11"/>
      <name val="Times New Roman"/>
      <family val="1"/>
    </font>
    <font>
      <b/>
      <sz val="9"/>
      <color rgb="FF000000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EBEBE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left" vertical="top"/>
    </xf>
    <xf numFmtId="14" fontId="4" fillId="0" borderId="0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4" borderId="0" xfId="0" applyFont="1" applyFill="1" applyBorder="1" applyAlignment="1">
      <alignment horizontal="center" vertical="top"/>
    </xf>
    <xf numFmtId="2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1" fillId="5" borderId="0" xfId="0" applyFont="1" applyFill="1" applyBorder="1" applyAlignment="1">
      <alignment wrapText="1"/>
    </xf>
    <xf numFmtId="10" fontId="8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5" fontId="12" fillId="0" borderId="0" xfId="0" applyNumberFormat="1" applyFont="1" applyAlignment="1">
      <alignment horizontal="center"/>
    </xf>
    <xf numFmtId="0" fontId="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/>
    </xf>
    <xf numFmtId="2" fontId="8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0" fillId="0" borderId="0" xfId="0" applyAlignment="1"/>
    <xf numFmtId="2" fontId="9" fillId="4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2" fontId="9" fillId="4" borderId="0" xfId="0" applyNumberFormat="1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8" fillId="0" borderId="0" xfId="0" applyFont="1"/>
    <xf numFmtId="0" fontId="6" fillId="0" borderId="0" xfId="0" applyFont="1" applyAlignment="1">
      <alignment horizontal="center"/>
    </xf>
    <xf numFmtId="0" fontId="9" fillId="4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0" fillId="5" borderId="0" xfId="0" applyFill="1" applyBorder="1" applyAlignment="1">
      <alignment horizontal="left"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0" xfId="2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Normal" xfId="0" builtinId="0"/>
    <cellStyle name="Normal 11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3706658</xdr:colOff>
      <xdr:row>1</xdr:row>
      <xdr:rowOff>365934</xdr:rowOff>
    </xdr:from>
    <xdr:ext cx="665318" cy="67194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8658" y="556434"/>
          <a:ext cx="665318" cy="6719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abSelected="1" view="pageBreakPreview" topLeftCell="A58" zoomScale="42" zoomScaleNormal="100" zoomScaleSheetLayoutView="42" workbookViewId="0">
      <selection activeCell="B39" sqref="B39:E39"/>
    </sheetView>
  </sheetViews>
  <sheetFormatPr baseColWidth="10" defaultRowHeight="15" x14ac:dyDescent="0.25"/>
  <cols>
    <col min="1" max="1" width="11.42578125" style="58"/>
    <col min="2" max="2" width="77" style="40" customWidth="1"/>
    <col min="5" max="5" width="14.28515625" customWidth="1"/>
    <col min="6" max="6" width="13.85546875" customWidth="1"/>
  </cols>
  <sheetData>
    <row r="1" spans="1:6" x14ac:dyDescent="0.25">
      <c r="A1" s="78"/>
      <c r="B1" s="78"/>
      <c r="C1" s="78"/>
      <c r="D1" s="78"/>
      <c r="E1" s="78"/>
      <c r="F1" s="1"/>
    </row>
    <row r="2" spans="1:6" ht="30" x14ac:dyDescent="0.4">
      <c r="A2" s="79"/>
      <c r="B2" s="79"/>
      <c r="C2" s="79"/>
      <c r="D2" s="79"/>
      <c r="E2" s="79"/>
      <c r="F2" s="79"/>
    </row>
    <row r="3" spans="1:6" x14ac:dyDescent="0.25">
      <c r="A3" s="55"/>
      <c r="B3" s="83"/>
      <c r="C3" s="2"/>
      <c r="D3" s="2"/>
      <c r="E3" s="2"/>
      <c r="F3" s="2"/>
    </row>
    <row r="4" spans="1:6" x14ac:dyDescent="0.25">
      <c r="A4" s="55"/>
      <c r="B4" s="83"/>
      <c r="C4" s="2"/>
      <c r="D4" s="2"/>
      <c r="E4" s="2"/>
      <c r="F4" s="2"/>
    </row>
    <row r="5" spans="1:6" x14ac:dyDescent="0.25">
      <c r="A5" s="55"/>
      <c r="B5" s="83"/>
      <c r="C5" s="2"/>
      <c r="D5" s="2"/>
      <c r="E5" s="2"/>
      <c r="F5" s="2"/>
    </row>
    <row r="6" spans="1:6" x14ac:dyDescent="0.25">
      <c r="A6" s="55"/>
      <c r="B6" s="83"/>
      <c r="C6" s="2"/>
      <c r="D6" s="2"/>
      <c r="E6" s="2"/>
      <c r="F6" s="3">
        <v>44967</v>
      </c>
    </row>
    <row r="7" spans="1:6" ht="18.75" x14ac:dyDescent="0.25">
      <c r="A7" s="90" t="s">
        <v>0</v>
      </c>
      <c r="B7" s="90"/>
      <c r="C7" s="90"/>
      <c r="D7" s="90"/>
      <c r="E7" s="90"/>
      <c r="F7" s="90"/>
    </row>
    <row r="8" spans="1:6" x14ac:dyDescent="0.25">
      <c r="A8" s="53"/>
      <c r="B8" s="84"/>
      <c r="C8" s="1"/>
      <c r="D8" s="1"/>
      <c r="E8" s="1"/>
      <c r="F8" s="1"/>
    </row>
    <row r="9" spans="1:6" x14ac:dyDescent="0.25">
      <c r="A9" s="80" t="s">
        <v>1</v>
      </c>
      <c r="B9" s="80"/>
      <c r="C9" s="80"/>
      <c r="D9" s="80"/>
      <c r="E9" s="80"/>
      <c r="F9" s="80"/>
    </row>
    <row r="10" spans="1:6" ht="24" customHeight="1" x14ac:dyDescent="0.25">
      <c r="A10" s="91" t="s">
        <v>2</v>
      </c>
      <c r="B10" s="91"/>
      <c r="C10" s="91"/>
      <c r="D10" s="91"/>
      <c r="E10" s="91"/>
      <c r="F10" s="91"/>
    </row>
    <row r="11" spans="1:6" x14ac:dyDescent="0.25">
      <c r="A11" s="4" t="s">
        <v>95</v>
      </c>
      <c r="B11" s="4" t="s">
        <v>3</v>
      </c>
      <c r="C11" s="4" t="s">
        <v>4</v>
      </c>
      <c r="D11" s="4" t="s">
        <v>5</v>
      </c>
      <c r="E11" s="4" t="s">
        <v>6</v>
      </c>
      <c r="F11" s="4" t="s">
        <v>7</v>
      </c>
    </row>
    <row r="12" spans="1:6" x14ac:dyDescent="0.25">
      <c r="A12" s="12"/>
      <c r="B12" s="17"/>
      <c r="C12" s="6"/>
      <c r="D12" s="5"/>
      <c r="E12" s="6"/>
      <c r="F12" s="6"/>
    </row>
    <row r="13" spans="1:6" x14ac:dyDescent="0.25">
      <c r="A13" s="56">
        <v>1</v>
      </c>
      <c r="B13" s="81" t="s">
        <v>8</v>
      </c>
      <c r="C13" s="82" t="s">
        <v>9</v>
      </c>
      <c r="D13" s="82"/>
      <c r="E13" s="82" t="s">
        <v>9</v>
      </c>
      <c r="F13" s="7"/>
    </row>
    <row r="14" spans="1:6" s="40" customFormat="1" x14ac:dyDescent="0.25">
      <c r="A14" s="43">
        <f>+A13+0.01</f>
        <v>1.01</v>
      </c>
      <c r="B14" s="16" t="s">
        <v>10</v>
      </c>
      <c r="C14" s="36">
        <v>3</v>
      </c>
      <c r="D14" s="37" t="s">
        <v>5</v>
      </c>
      <c r="E14" s="38"/>
      <c r="F14" s="39"/>
    </row>
    <row r="15" spans="1:6" s="40" customFormat="1" x14ac:dyDescent="0.25">
      <c r="A15" s="43">
        <f>+A14+0.01</f>
        <v>1.02</v>
      </c>
      <c r="B15" s="16" t="s">
        <v>11</v>
      </c>
      <c r="C15" s="36">
        <v>3</v>
      </c>
      <c r="D15" s="37" t="s">
        <v>5</v>
      </c>
      <c r="E15" s="38"/>
      <c r="F15" s="39"/>
    </row>
    <row r="16" spans="1:6" s="40" customFormat="1" x14ac:dyDescent="0.25">
      <c r="A16" s="43">
        <f t="shared" ref="A16:A19" si="0">+A15+0.01</f>
        <v>1.03</v>
      </c>
      <c r="B16" s="16" t="s">
        <v>12</v>
      </c>
      <c r="C16" s="36">
        <v>3</v>
      </c>
      <c r="D16" s="37" t="s">
        <v>5</v>
      </c>
      <c r="E16" s="38"/>
      <c r="F16" s="39"/>
    </row>
    <row r="17" spans="1:6" s="40" customFormat="1" x14ac:dyDescent="0.25">
      <c r="A17" s="43">
        <f t="shared" si="0"/>
        <v>1.04</v>
      </c>
      <c r="B17" s="16" t="s">
        <v>13</v>
      </c>
      <c r="C17" s="36">
        <v>3</v>
      </c>
      <c r="D17" s="37" t="s">
        <v>5</v>
      </c>
      <c r="E17" s="38"/>
      <c r="F17" s="39"/>
    </row>
    <row r="18" spans="1:6" s="40" customFormat="1" x14ac:dyDescent="0.25">
      <c r="A18" s="43">
        <f t="shared" si="0"/>
        <v>1.05</v>
      </c>
      <c r="B18" s="41" t="s">
        <v>14</v>
      </c>
      <c r="C18" s="36"/>
      <c r="D18" s="37"/>
      <c r="E18" s="42"/>
      <c r="F18" s="39"/>
    </row>
    <row r="19" spans="1:6" s="40" customFormat="1" ht="63.75" x14ac:dyDescent="0.25">
      <c r="A19" s="43">
        <f t="shared" si="0"/>
        <v>1.06</v>
      </c>
      <c r="B19" s="14" t="s">
        <v>15</v>
      </c>
      <c r="C19" s="44">
        <v>3</v>
      </c>
      <c r="D19" s="42" t="s">
        <v>5</v>
      </c>
      <c r="E19" s="38"/>
      <c r="F19" s="38"/>
    </row>
    <row r="20" spans="1:6" s="40" customFormat="1" x14ac:dyDescent="0.25">
      <c r="A20" s="43"/>
      <c r="B20" s="14"/>
      <c r="C20" s="17"/>
      <c r="D20" s="17"/>
      <c r="E20" s="17"/>
      <c r="F20" s="17"/>
    </row>
    <row r="21" spans="1:6" s="40" customFormat="1" x14ac:dyDescent="0.25">
      <c r="A21" s="52">
        <v>2</v>
      </c>
      <c r="B21" s="72" t="s">
        <v>16</v>
      </c>
      <c r="C21" s="73"/>
      <c r="D21" s="73"/>
      <c r="E21" s="73"/>
      <c r="F21" s="45"/>
    </row>
    <row r="22" spans="1:6" s="40" customFormat="1" ht="51" x14ac:dyDescent="0.25">
      <c r="A22" s="64">
        <v>2.0099999999999998</v>
      </c>
      <c r="B22" s="16" t="s">
        <v>17</v>
      </c>
      <c r="C22" s="75">
        <v>3</v>
      </c>
      <c r="D22" s="76" t="s">
        <v>5</v>
      </c>
      <c r="E22" s="77"/>
      <c r="F22" s="77"/>
    </row>
    <row r="23" spans="1:6" s="40" customFormat="1" x14ac:dyDescent="0.25">
      <c r="A23" s="64"/>
      <c r="B23" s="16" t="s">
        <v>18</v>
      </c>
      <c r="C23" s="75"/>
      <c r="D23" s="76"/>
      <c r="E23" s="77"/>
      <c r="F23" s="77"/>
    </row>
    <row r="24" spans="1:6" s="40" customFormat="1" x14ac:dyDescent="0.25">
      <c r="A24" s="64"/>
      <c r="B24" s="16" t="s">
        <v>19</v>
      </c>
      <c r="C24" s="75"/>
      <c r="D24" s="76"/>
      <c r="E24" s="77"/>
      <c r="F24" s="77"/>
    </row>
    <row r="25" spans="1:6" s="40" customFormat="1" x14ac:dyDescent="0.25">
      <c r="A25" s="64"/>
      <c r="B25" s="16" t="s">
        <v>20</v>
      </c>
      <c r="C25" s="75"/>
      <c r="D25" s="76"/>
      <c r="E25" s="77"/>
      <c r="F25" s="77"/>
    </row>
    <row r="26" spans="1:6" s="40" customFormat="1" x14ac:dyDescent="0.25">
      <c r="A26" s="64"/>
      <c r="B26" s="16" t="s">
        <v>21</v>
      </c>
      <c r="C26" s="75"/>
      <c r="D26" s="76"/>
      <c r="E26" s="77"/>
      <c r="F26" s="77"/>
    </row>
    <row r="27" spans="1:6" s="40" customFormat="1" ht="38.25" x14ac:dyDescent="0.25">
      <c r="A27" s="64"/>
      <c r="B27" s="16" t="s">
        <v>22</v>
      </c>
      <c r="C27" s="75"/>
      <c r="D27" s="76"/>
      <c r="E27" s="77"/>
      <c r="F27" s="77"/>
    </row>
    <row r="28" spans="1:6" s="40" customFormat="1" x14ac:dyDescent="0.25">
      <c r="A28" s="64"/>
      <c r="B28" s="16" t="s">
        <v>23</v>
      </c>
      <c r="C28" s="75"/>
      <c r="D28" s="76"/>
      <c r="E28" s="77"/>
      <c r="F28" s="77"/>
    </row>
    <row r="29" spans="1:6" s="40" customFormat="1" x14ac:dyDescent="0.25">
      <c r="A29" s="47"/>
      <c r="B29" s="46"/>
      <c r="C29" s="37"/>
      <c r="D29" s="37"/>
      <c r="E29" s="36"/>
      <c r="F29" s="36"/>
    </row>
    <row r="30" spans="1:6" s="40" customFormat="1" x14ac:dyDescent="0.25">
      <c r="A30" s="52">
        <v>3</v>
      </c>
      <c r="B30" s="72" t="s">
        <v>24</v>
      </c>
      <c r="C30" s="73"/>
      <c r="D30" s="73"/>
      <c r="E30" s="73"/>
      <c r="F30" s="45"/>
    </row>
    <row r="31" spans="1:6" s="40" customFormat="1" ht="38.25" x14ac:dyDescent="0.25">
      <c r="A31" s="76">
        <v>3.01</v>
      </c>
      <c r="B31" s="16" t="s">
        <v>25</v>
      </c>
      <c r="C31" s="75">
        <v>2</v>
      </c>
      <c r="D31" s="76" t="s">
        <v>5</v>
      </c>
      <c r="E31" s="77"/>
      <c r="F31" s="77"/>
    </row>
    <row r="32" spans="1:6" s="40" customFormat="1" x14ac:dyDescent="0.25">
      <c r="A32" s="76"/>
      <c r="B32" s="16" t="s">
        <v>18</v>
      </c>
      <c r="C32" s="75"/>
      <c r="D32" s="76"/>
      <c r="E32" s="77"/>
      <c r="F32" s="77"/>
    </row>
    <row r="33" spans="1:6" s="40" customFormat="1" x14ac:dyDescent="0.25">
      <c r="A33" s="76"/>
      <c r="B33" s="16" t="s">
        <v>26</v>
      </c>
      <c r="C33" s="75"/>
      <c r="D33" s="76"/>
      <c r="E33" s="77"/>
      <c r="F33" s="77"/>
    </row>
    <row r="34" spans="1:6" s="40" customFormat="1" x14ac:dyDescent="0.25">
      <c r="A34" s="76"/>
      <c r="B34" s="16" t="s">
        <v>27</v>
      </c>
      <c r="C34" s="75"/>
      <c r="D34" s="76"/>
      <c r="E34" s="77"/>
      <c r="F34" s="77"/>
    </row>
    <row r="35" spans="1:6" s="40" customFormat="1" x14ac:dyDescent="0.25">
      <c r="A35" s="76"/>
      <c r="B35" s="16" t="s">
        <v>21</v>
      </c>
      <c r="C35" s="75"/>
      <c r="D35" s="76"/>
      <c r="E35" s="77"/>
      <c r="F35" s="77"/>
    </row>
    <row r="36" spans="1:6" s="40" customFormat="1" ht="38.25" x14ac:dyDescent="0.25">
      <c r="A36" s="76"/>
      <c r="B36" s="16" t="s">
        <v>28</v>
      </c>
      <c r="C36" s="75"/>
      <c r="D36" s="76"/>
      <c r="E36" s="77"/>
      <c r="F36" s="77"/>
    </row>
    <row r="37" spans="1:6" s="40" customFormat="1" x14ac:dyDescent="0.25">
      <c r="A37" s="76"/>
      <c r="B37" s="16" t="s">
        <v>23</v>
      </c>
      <c r="C37" s="75"/>
      <c r="D37" s="76"/>
      <c r="E37" s="77"/>
      <c r="F37" s="77"/>
    </row>
    <row r="38" spans="1:6" s="40" customFormat="1" x14ac:dyDescent="0.25">
      <c r="A38" s="47"/>
      <c r="B38" s="46"/>
      <c r="C38" s="37"/>
      <c r="D38" s="37"/>
      <c r="E38" s="36"/>
      <c r="F38" s="36"/>
    </row>
    <row r="39" spans="1:6" s="40" customFormat="1" x14ac:dyDescent="0.25">
      <c r="A39" s="52">
        <v>4</v>
      </c>
      <c r="B39" s="72" t="s">
        <v>29</v>
      </c>
      <c r="C39" s="73"/>
      <c r="D39" s="73"/>
      <c r="E39" s="73"/>
      <c r="F39" s="45"/>
    </row>
    <row r="40" spans="1:6" s="40" customFormat="1" ht="38.25" x14ac:dyDescent="0.25">
      <c r="A40" s="64">
        <v>4.01</v>
      </c>
      <c r="B40" s="16" t="s">
        <v>25</v>
      </c>
      <c r="C40" s="75">
        <v>1</v>
      </c>
      <c r="D40" s="76" t="s">
        <v>5</v>
      </c>
      <c r="E40" s="77"/>
      <c r="F40" s="77"/>
    </row>
    <row r="41" spans="1:6" s="40" customFormat="1" x14ac:dyDescent="0.25">
      <c r="A41" s="64"/>
      <c r="B41" s="16" t="s">
        <v>18</v>
      </c>
      <c r="C41" s="75"/>
      <c r="D41" s="76"/>
      <c r="E41" s="77"/>
      <c r="F41" s="77"/>
    </row>
    <row r="42" spans="1:6" s="40" customFormat="1" x14ac:dyDescent="0.25">
      <c r="A42" s="64"/>
      <c r="B42" s="16" t="s">
        <v>30</v>
      </c>
      <c r="C42" s="75"/>
      <c r="D42" s="76"/>
      <c r="E42" s="77"/>
      <c r="F42" s="77"/>
    </row>
    <row r="43" spans="1:6" s="40" customFormat="1" x14ac:dyDescent="0.25">
      <c r="A43" s="64"/>
      <c r="B43" s="16" t="s">
        <v>31</v>
      </c>
      <c r="C43" s="75"/>
      <c r="D43" s="76"/>
      <c r="E43" s="77"/>
      <c r="F43" s="77"/>
    </row>
    <row r="44" spans="1:6" s="40" customFormat="1" x14ac:dyDescent="0.25">
      <c r="A44" s="64"/>
      <c r="B44" s="16" t="s">
        <v>21</v>
      </c>
      <c r="C44" s="75"/>
      <c r="D44" s="76"/>
      <c r="E44" s="77"/>
      <c r="F44" s="77"/>
    </row>
    <row r="45" spans="1:6" s="40" customFormat="1" ht="38.25" x14ac:dyDescent="0.25">
      <c r="A45" s="64"/>
      <c r="B45" s="16" t="s">
        <v>32</v>
      </c>
      <c r="C45" s="75"/>
      <c r="D45" s="76"/>
      <c r="E45" s="77"/>
      <c r="F45" s="77"/>
    </row>
    <row r="46" spans="1:6" s="40" customFormat="1" x14ac:dyDescent="0.25">
      <c r="A46" s="64"/>
      <c r="B46" s="16" t="s">
        <v>23</v>
      </c>
      <c r="C46" s="75"/>
      <c r="D46" s="76"/>
      <c r="E46" s="77"/>
      <c r="F46" s="77"/>
    </row>
    <row r="47" spans="1:6" s="40" customFormat="1" x14ac:dyDescent="0.25">
      <c r="A47" s="47"/>
      <c r="B47" s="46"/>
      <c r="C47" s="17"/>
      <c r="D47" s="17"/>
      <c r="E47" s="17"/>
      <c r="F47" s="17"/>
    </row>
    <row r="48" spans="1:6" s="40" customFormat="1" x14ac:dyDescent="0.25">
      <c r="A48" s="52">
        <v>5</v>
      </c>
      <c r="B48" s="72" t="s">
        <v>33</v>
      </c>
      <c r="C48" s="73"/>
      <c r="D48" s="73"/>
      <c r="E48" s="73"/>
      <c r="F48" s="45"/>
    </row>
    <row r="49" spans="1:6" s="40" customFormat="1" ht="33" customHeight="1" x14ac:dyDescent="0.25">
      <c r="A49" s="43">
        <v>5.01</v>
      </c>
      <c r="B49" s="16" t="s">
        <v>34</v>
      </c>
      <c r="C49" s="44">
        <v>452</v>
      </c>
      <c r="D49" s="42" t="s">
        <v>35</v>
      </c>
      <c r="E49" s="38"/>
      <c r="F49" s="38"/>
    </row>
    <row r="50" spans="1:6" s="40" customFormat="1" x14ac:dyDescent="0.25">
      <c r="A50" s="43"/>
      <c r="B50" s="17"/>
      <c r="C50" s="37"/>
      <c r="D50" s="17"/>
      <c r="E50" s="37"/>
      <c r="F50" s="37"/>
    </row>
    <row r="51" spans="1:6" s="40" customFormat="1" x14ac:dyDescent="0.25">
      <c r="A51" s="52">
        <v>6</v>
      </c>
      <c r="B51" s="72" t="s">
        <v>36</v>
      </c>
      <c r="C51" s="73"/>
      <c r="D51" s="73"/>
      <c r="E51" s="73"/>
      <c r="F51" s="45"/>
    </row>
    <row r="52" spans="1:6" s="40" customFormat="1" ht="26.25" x14ac:dyDescent="0.25">
      <c r="A52" s="43">
        <v>6.01</v>
      </c>
      <c r="B52" s="17" t="s">
        <v>37</v>
      </c>
      <c r="C52" s="44">
        <v>392</v>
      </c>
      <c r="D52" s="42" t="s">
        <v>38</v>
      </c>
      <c r="E52" s="38"/>
      <c r="F52" s="38"/>
    </row>
    <row r="53" spans="1:6" s="40" customFormat="1" x14ac:dyDescent="0.25">
      <c r="A53" s="43"/>
      <c r="B53" s="17"/>
      <c r="C53" s="17"/>
      <c r="D53" s="17"/>
      <c r="E53" s="17"/>
      <c r="F53" s="17"/>
    </row>
    <row r="54" spans="1:6" s="40" customFormat="1" x14ac:dyDescent="0.25">
      <c r="A54" s="52">
        <v>7</v>
      </c>
      <c r="B54" s="72" t="s">
        <v>39</v>
      </c>
      <c r="C54" s="73" t="s">
        <v>9</v>
      </c>
      <c r="D54" s="73" t="s">
        <v>9</v>
      </c>
      <c r="E54" s="73" t="s">
        <v>9</v>
      </c>
      <c r="F54" s="45"/>
    </row>
    <row r="55" spans="1:6" s="40" customFormat="1" ht="25.5" x14ac:dyDescent="0.25">
      <c r="A55" s="43">
        <v>7.01</v>
      </c>
      <c r="B55" s="16" t="s">
        <v>40</v>
      </c>
      <c r="C55" s="44">
        <v>4</v>
      </c>
      <c r="D55" s="42" t="s">
        <v>5</v>
      </c>
      <c r="E55" s="38"/>
      <c r="F55" s="38"/>
    </row>
    <row r="56" spans="1:6" s="40" customFormat="1" x14ac:dyDescent="0.25">
      <c r="A56" s="43"/>
      <c r="B56" s="17"/>
      <c r="C56" s="48"/>
      <c r="D56" s="48"/>
      <c r="E56" s="49"/>
      <c r="F56" s="50"/>
    </row>
    <row r="57" spans="1:6" s="40" customFormat="1" x14ac:dyDescent="0.25">
      <c r="A57" s="52">
        <v>8</v>
      </c>
      <c r="B57" s="72" t="s">
        <v>41</v>
      </c>
      <c r="C57" s="73" t="s">
        <v>9</v>
      </c>
      <c r="D57" s="73" t="s">
        <v>9</v>
      </c>
      <c r="E57" s="73" t="s">
        <v>9</v>
      </c>
      <c r="F57" s="45"/>
    </row>
    <row r="58" spans="1:6" s="51" customFormat="1" x14ac:dyDescent="0.25">
      <c r="A58" s="13">
        <f t="shared" ref="A58:A80" si="1">+A57+0.01</f>
        <v>8.01</v>
      </c>
      <c r="B58" s="16" t="s">
        <v>42</v>
      </c>
      <c r="C58" s="15">
        <v>6</v>
      </c>
      <c r="D58" s="12" t="s">
        <v>5</v>
      </c>
      <c r="E58" s="10"/>
      <c r="F58" s="10"/>
    </row>
    <row r="59" spans="1:6" s="51" customFormat="1" x14ac:dyDescent="0.25">
      <c r="A59" s="13">
        <f t="shared" si="1"/>
        <v>8.02</v>
      </c>
      <c r="B59" s="16" t="s">
        <v>43</v>
      </c>
      <c r="C59" s="9">
        <v>6</v>
      </c>
      <c r="D59" s="6" t="s">
        <v>5</v>
      </c>
      <c r="E59" s="11"/>
      <c r="F59" s="10"/>
    </row>
    <row r="60" spans="1:6" s="51" customFormat="1" x14ac:dyDescent="0.25">
      <c r="A60" s="13">
        <f t="shared" si="1"/>
        <v>8.0299999999999994</v>
      </c>
      <c r="B60" s="16" t="s">
        <v>44</v>
      </c>
      <c r="C60" s="9">
        <v>415</v>
      </c>
      <c r="D60" s="6" t="s">
        <v>35</v>
      </c>
      <c r="E60" s="11"/>
      <c r="F60" s="10"/>
    </row>
    <row r="61" spans="1:6" s="51" customFormat="1" x14ac:dyDescent="0.25">
      <c r="A61" s="13">
        <f t="shared" si="1"/>
        <v>8.0399999999999991</v>
      </c>
      <c r="B61" s="16" t="s">
        <v>45</v>
      </c>
      <c r="C61" s="9">
        <v>305</v>
      </c>
      <c r="D61" s="6" t="s">
        <v>35</v>
      </c>
      <c r="E61" s="11"/>
      <c r="F61" s="10"/>
    </row>
    <row r="62" spans="1:6" s="51" customFormat="1" x14ac:dyDescent="0.25">
      <c r="A62" s="13">
        <f t="shared" si="1"/>
        <v>8.0499999999999989</v>
      </c>
      <c r="B62" s="16" t="s">
        <v>46</v>
      </c>
      <c r="C62" s="9">
        <v>6</v>
      </c>
      <c r="D62" s="6" t="s">
        <v>5</v>
      </c>
      <c r="E62" s="11"/>
      <c r="F62" s="10"/>
    </row>
    <row r="63" spans="1:6" s="51" customFormat="1" x14ac:dyDescent="0.25">
      <c r="A63" s="13">
        <f t="shared" si="1"/>
        <v>8.0599999999999987</v>
      </c>
      <c r="B63" s="16" t="s">
        <v>47</v>
      </c>
      <c r="C63" s="9">
        <v>1</v>
      </c>
      <c r="D63" s="6" t="s">
        <v>5</v>
      </c>
      <c r="E63" s="11"/>
      <c r="F63" s="10"/>
    </row>
    <row r="64" spans="1:6" s="51" customFormat="1" x14ac:dyDescent="0.25">
      <c r="A64" s="13">
        <f t="shared" si="1"/>
        <v>8.0699999999999985</v>
      </c>
      <c r="B64" s="16" t="s">
        <v>48</v>
      </c>
      <c r="C64" s="9">
        <v>1</v>
      </c>
      <c r="D64" s="6" t="s">
        <v>49</v>
      </c>
      <c r="E64" s="11"/>
      <c r="F64" s="10"/>
    </row>
    <row r="65" spans="1:6" s="51" customFormat="1" x14ac:dyDescent="0.25">
      <c r="A65" s="13">
        <f t="shared" si="1"/>
        <v>8.0799999999999983</v>
      </c>
      <c r="B65" s="16" t="s">
        <v>50</v>
      </c>
      <c r="C65" s="9">
        <v>28</v>
      </c>
      <c r="D65" s="6" t="s">
        <v>51</v>
      </c>
      <c r="E65" s="11"/>
      <c r="F65" s="10"/>
    </row>
    <row r="66" spans="1:6" s="51" customFormat="1" x14ac:dyDescent="0.25">
      <c r="A66" s="13">
        <f t="shared" si="1"/>
        <v>8.0899999999999981</v>
      </c>
      <c r="B66" s="16" t="s">
        <v>52</v>
      </c>
      <c r="C66" s="9">
        <v>18</v>
      </c>
      <c r="D66" s="6" t="s">
        <v>51</v>
      </c>
      <c r="E66" s="11"/>
      <c r="F66" s="10"/>
    </row>
    <row r="67" spans="1:6" s="51" customFormat="1" x14ac:dyDescent="0.25">
      <c r="A67" s="13">
        <f t="shared" si="1"/>
        <v>8.0999999999999979</v>
      </c>
      <c r="B67" s="16" t="s">
        <v>53</v>
      </c>
      <c r="C67" s="9">
        <v>14</v>
      </c>
      <c r="D67" s="6" t="s">
        <v>51</v>
      </c>
      <c r="E67" s="11"/>
      <c r="F67" s="10"/>
    </row>
    <row r="68" spans="1:6" s="40" customFormat="1" x14ac:dyDescent="0.25">
      <c r="A68" s="43">
        <f t="shared" si="1"/>
        <v>8.1099999999999977</v>
      </c>
      <c r="B68" s="16" t="s">
        <v>54</v>
      </c>
      <c r="C68" s="36">
        <v>12</v>
      </c>
      <c r="D68" s="37" t="s">
        <v>51</v>
      </c>
      <c r="E68" s="39"/>
      <c r="F68" s="38"/>
    </row>
    <row r="69" spans="1:6" s="40" customFormat="1" x14ac:dyDescent="0.25">
      <c r="A69" s="43">
        <f t="shared" si="1"/>
        <v>8.1199999999999974</v>
      </c>
      <c r="B69" s="16" t="s">
        <v>55</v>
      </c>
      <c r="C69" s="36">
        <v>12</v>
      </c>
      <c r="D69" s="37" t="s">
        <v>51</v>
      </c>
      <c r="E69" s="39"/>
      <c r="F69" s="38"/>
    </row>
    <row r="70" spans="1:6" s="40" customFormat="1" x14ac:dyDescent="0.25">
      <c r="A70" s="43">
        <f t="shared" si="1"/>
        <v>8.1299999999999972</v>
      </c>
      <c r="B70" s="16" t="s">
        <v>56</v>
      </c>
      <c r="C70" s="36">
        <v>280</v>
      </c>
      <c r="D70" s="37" t="s">
        <v>5</v>
      </c>
      <c r="E70" s="39"/>
      <c r="F70" s="38"/>
    </row>
    <row r="71" spans="1:6" s="40" customFormat="1" x14ac:dyDescent="0.25">
      <c r="A71" s="43">
        <f t="shared" si="1"/>
        <v>8.139999999999997</v>
      </c>
      <c r="B71" s="16" t="s">
        <v>57</v>
      </c>
      <c r="C71" s="36">
        <v>3</v>
      </c>
      <c r="D71" s="37" t="s">
        <v>5</v>
      </c>
      <c r="E71" s="39"/>
      <c r="F71" s="38"/>
    </row>
    <row r="72" spans="1:6" s="40" customFormat="1" x14ac:dyDescent="0.25">
      <c r="A72" s="43">
        <f t="shared" si="1"/>
        <v>8.1499999999999968</v>
      </c>
      <c r="B72" s="16" t="s">
        <v>58</v>
      </c>
      <c r="C72" s="36">
        <v>6</v>
      </c>
      <c r="D72" s="37" t="s">
        <v>5</v>
      </c>
      <c r="E72" s="39"/>
      <c r="F72" s="38"/>
    </row>
    <row r="73" spans="1:6" s="40" customFormat="1" x14ac:dyDescent="0.25">
      <c r="A73" s="43">
        <f t="shared" si="1"/>
        <v>8.1599999999999966</v>
      </c>
      <c r="B73" s="16" t="s">
        <v>59</v>
      </c>
      <c r="C73" s="36">
        <v>3</v>
      </c>
      <c r="D73" s="37" t="s">
        <v>5</v>
      </c>
      <c r="E73" s="39"/>
      <c r="F73" s="38"/>
    </row>
    <row r="74" spans="1:6" s="40" customFormat="1" x14ac:dyDescent="0.25">
      <c r="A74" s="43">
        <f t="shared" si="1"/>
        <v>8.1699999999999964</v>
      </c>
      <c r="B74" s="16" t="s">
        <v>60</v>
      </c>
      <c r="C74" s="36">
        <v>2</v>
      </c>
      <c r="D74" s="37" t="s">
        <v>49</v>
      </c>
      <c r="E74" s="39"/>
      <c r="F74" s="38"/>
    </row>
    <row r="75" spans="1:6" s="40" customFormat="1" x14ac:dyDescent="0.25">
      <c r="A75" s="43">
        <f t="shared" si="1"/>
        <v>8.1799999999999962</v>
      </c>
      <c r="B75" s="16" t="s">
        <v>61</v>
      </c>
      <c r="C75" s="36">
        <v>1</v>
      </c>
      <c r="D75" s="37" t="s">
        <v>49</v>
      </c>
      <c r="E75" s="39"/>
      <c r="F75" s="38"/>
    </row>
    <row r="76" spans="1:6" s="40" customFormat="1" x14ac:dyDescent="0.25">
      <c r="A76" s="43">
        <f t="shared" si="1"/>
        <v>8.1899999999999959</v>
      </c>
      <c r="B76" s="16" t="s">
        <v>62</v>
      </c>
      <c r="C76" s="36">
        <v>2</v>
      </c>
      <c r="D76" s="37" t="s">
        <v>49</v>
      </c>
      <c r="E76" s="39"/>
      <c r="F76" s="38"/>
    </row>
    <row r="77" spans="1:6" s="40" customFormat="1" x14ac:dyDescent="0.25">
      <c r="A77" s="43">
        <f t="shared" si="1"/>
        <v>8.1999999999999957</v>
      </c>
      <c r="B77" s="16" t="s">
        <v>63</v>
      </c>
      <c r="C77" s="36">
        <v>75730.64</v>
      </c>
      <c r="D77" s="37" t="s">
        <v>35</v>
      </c>
      <c r="E77" s="39"/>
      <c r="F77" s="38"/>
    </row>
    <row r="78" spans="1:6" s="40" customFormat="1" x14ac:dyDescent="0.25">
      <c r="A78" s="43">
        <f t="shared" si="1"/>
        <v>8.2099999999999955</v>
      </c>
      <c r="B78" s="16" t="s">
        <v>64</v>
      </c>
      <c r="C78" s="36">
        <v>5745.4</v>
      </c>
      <c r="D78" s="37" t="s">
        <v>35</v>
      </c>
      <c r="E78" s="39"/>
      <c r="F78" s="38"/>
    </row>
    <row r="79" spans="1:6" s="40" customFormat="1" ht="25.5" x14ac:dyDescent="0.25">
      <c r="A79" s="43">
        <f t="shared" si="1"/>
        <v>8.2199999999999953</v>
      </c>
      <c r="B79" s="16" t="s">
        <v>65</v>
      </c>
      <c r="C79" s="44">
        <v>145</v>
      </c>
      <c r="D79" s="42" t="s">
        <v>5</v>
      </c>
      <c r="E79" s="38"/>
      <c r="F79" s="38"/>
    </row>
    <row r="80" spans="1:6" s="40" customFormat="1" ht="25.5" x14ac:dyDescent="0.25">
      <c r="A80" s="43">
        <f t="shared" si="1"/>
        <v>8.2299999999999951</v>
      </c>
      <c r="B80" s="16" t="s">
        <v>66</v>
      </c>
      <c r="C80" s="44">
        <v>1450</v>
      </c>
      <c r="D80" s="42" t="s">
        <v>5</v>
      </c>
      <c r="E80" s="38"/>
      <c r="F80" s="38"/>
    </row>
    <row r="81" spans="1:6" s="40" customFormat="1" x14ac:dyDescent="0.25">
      <c r="A81" s="42"/>
      <c r="B81" s="17"/>
      <c r="C81" s="37"/>
      <c r="D81" s="17"/>
      <c r="E81" s="49"/>
      <c r="F81" s="50"/>
    </row>
    <row r="82" spans="1:6" s="40" customFormat="1" x14ac:dyDescent="0.25">
      <c r="A82" s="52">
        <v>9</v>
      </c>
      <c r="B82" s="72" t="s">
        <v>67</v>
      </c>
      <c r="C82" s="73"/>
      <c r="D82" s="73"/>
      <c r="E82" s="73"/>
      <c r="F82" s="45"/>
    </row>
    <row r="83" spans="1:6" s="40" customFormat="1" x14ac:dyDescent="0.25">
      <c r="A83" s="43">
        <v>9.01</v>
      </c>
      <c r="B83" s="16" t="s">
        <v>68</v>
      </c>
      <c r="C83" s="35">
        <f>207+(207*73%)</f>
        <v>358.11</v>
      </c>
      <c r="D83" s="37" t="s">
        <v>51</v>
      </c>
      <c r="E83" s="39"/>
      <c r="F83" s="39"/>
    </row>
    <row r="84" spans="1:6" s="40" customFormat="1" x14ac:dyDescent="0.25">
      <c r="A84" s="43">
        <v>9.02</v>
      </c>
      <c r="B84" s="16" t="s">
        <v>69</v>
      </c>
      <c r="C84" s="35">
        <f>258.5+(258.5*73%)</f>
        <v>447.20499999999998</v>
      </c>
      <c r="D84" s="37" t="s">
        <v>51</v>
      </c>
      <c r="E84" s="39"/>
      <c r="F84" s="39"/>
    </row>
    <row r="85" spans="1:6" s="40" customFormat="1" x14ac:dyDescent="0.25">
      <c r="A85" s="43">
        <v>9.0399999999999991</v>
      </c>
      <c r="B85" s="16" t="s">
        <v>70</v>
      </c>
      <c r="C85" s="35">
        <f>10.35+(10.35*73%)</f>
        <v>17.9055</v>
      </c>
      <c r="D85" s="37" t="s">
        <v>51</v>
      </c>
      <c r="E85" s="39"/>
      <c r="F85" s="39"/>
    </row>
    <row r="86" spans="1:6" s="40" customFormat="1" x14ac:dyDescent="0.25">
      <c r="A86" s="43">
        <v>9.0500000000000007</v>
      </c>
      <c r="B86" s="16" t="s">
        <v>71</v>
      </c>
      <c r="C86" s="35">
        <f>17.5+(17.5*73%)</f>
        <v>30.274999999999999</v>
      </c>
      <c r="D86" s="37" t="s">
        <v>51</v>
      </c>
      <c r="E86" s="39"/>
      <c r="F86" s="39"/>
    </row>
    <row r="87" spans="1:6" s="40" customFormat="1" x14ac:dyDescent="0.25">
      <c r="A87" s="43">
        <v>9.06</v>
      </c>
      <c r="B87" s="16" t="s">
        <v>72</v>
      </c>
      <c r="C87" s="35">
        <f>10.35+(10.35*73%)</f>
        <v>17.9055</v>
      </c>
      <c r="D87" s="37" t="s">
        <v>51</v>
      </c>
      <c r="E87" s="39"/>
      <c r="F87" s="39"/>
    </row>
    <row r="88" spans="1:6" s="40" customFormat="1" x14ac:dyDescent="0.25">
      <c r="A88" s="43">
        <v>9.07</v>
      </c>
      <c r="B88" s="16" t="s">
        <v>73</v>
      </c>
      <c r="C88" s="35">
        <f>1+(1*73%)</f>
        <v>1.73</v>
      </c>
      <c r="D88" s="37" t="s">
        <v>51</v>
      </c>
      <c r="E88" s="39"/>
      <c r="F88" s="39"/>
    </row>
    <row r="89" spans="1:6" s="40" customFormat="1" x14ac:dyDescent="0.25">
      <c r="A89" s="43">
        <v>9.08</v>
      </c>
      <c r="B89" s="16" t="s">
        <v>74</v>
      </c>
      <c r="C89" s="35">
        <f>1.8+(1.8*73%)</f>
        <v>3.1139999999999999</v>
      </c>
      <c r="D89" s="37" t="s">
        <v>75</v>
      </c>
      <c r="E89" s="39"/>
      <c r="F89" s="39"/>
    </row>
    <row r="90" spans="1:6" s="40" customFormat="1" x14ac:dyDescent="0.25">
      <c r="A90" s="43">
        <v>9.09</v>
      </c>
      <c r="B90" s="16" t="s">
        <v>76</v>
      </c>
      <c r="C90" s="35">
        <f>98.62+(98.62*73%)</f>
        <v>170.61259999999999</v>
      </c>
      <c r="D90" s="37" t="s">
        <v>75</v>
      </c>
      <c r="E90" s="39"/>
      <c r="F90" s="39"/>
    </row>
    <row r="91" spans="1:6" s="40" customFormat="1" x14ac:dyDescent="0.25">
      <c r="A91" s="43">
        <v>9.1</v>
      </c>
      <c r="B91" s="16" t="s">
        <v>77</v>
      </c>
      <c r="C91" s="35">
        <f>62.16+(62.16*73%)</f>
        <v>107.5368</v>
      </c>
      <c r="D91" s="37" t="s">
        <v>75</v>
      </c>
      <c r="E91" s="39"/>
      <c r="F91" s="39"/>
    </row>
    <row r="92" spans="1:6" s="40" customFormat="1" x14ac:dyDescent="0.25">
      <c r="A92" s="43">
        <v>9.11</v>
      </c>
      <c r="B92" s="16" t="s">
        <v>78</v>
      </c>
      <c r="C92" s="35">
        <f>33.4+(33.4*73%)</f>
        <v>57.781999999999996</v>
      </c>
      <c r="D92" s="37" t="s">
        <v>5</v>
      </c>
      <c r="E92" s="39"/>
      <c r="F92" s="39"/>
    </row>
    <row r="93" spans="1:6" x14ac:dyDescent="0.25">
      <c r="A93" s="13">
        <v>9.1199999999999992</v>
      </c>
      <c r="B93" s="16" t="s">
        <v>79</v>
      </c>
      <c r="C93" s="8">
        <v>2</v>
      </c>
      <c r="D93" s="6" t="s">
        <v>5</v>
      </c>
      <c r="E93" s="11"/>
      <c r="F93" s="11"/>
    </row>
    <row r="94" spans="1:6" x14ac:dyDescent="0.25">
      <c r="A94" s="12"/>
      <c r="B94" s="17"/>
      <c r="C94" s="6"/>
      <c r="D94" s="5"/>
      <c r="E94" s="18"/>
      <c r="F94" s="19"/>
    </row>
    <row r="95" spans="1:6" s="54" customFormat="1" x14ac:dyDescent="0.25">
      <c r="A95" s="66" t="s">
        <v>94</v>
      </c>
      <c r="B95" s="66"/>
      <c r="C95" s="59"/>
      <c r="D95" s="59"/>
      <c r="E95" s="59"/>
      <c r="F95" s="60">
        <f>SUM(F14:F93)</f>
        <v>0</v>
      </c>
    </row>
    <row r="96" spans="1:6" x14ac:dyDescent="0.25">
      <c r="A96" s="12"/>
      <c r="B96" s="17"/>
      <c r="C96" s="6"/>
      <c r="D96" s="5"/>
      <c r="E96" s="6"/>
      <c r="F96" s="6"/>
    </row>
    <row r="97" spans="1:6" x14ac:dyDescent="0.25">
      <c r="A97" s="57" t="s">
        <v>81</v>
      </c>
      <c r="B97" s="20" t="s">
        <v>82</v>
      </c>
      <c r="C97" s="20"/>
      <c r="D97" s="20"/>
      <c r="E97" s="74"/>
      <c r="F97" s="74"/>
    </row>
    <row r="98" spans="1:6" x14ac:dyDescent="0.25">
      <c r="A98" s="13">
        <v>1.01</v>
      </c>
      <c r="B98" s="17" t="s">
        <v>83</v>
      </c>
      <c r="C98" s="6"/>
      <c r="D98" s="5"/>
      <c r="E98" s="21">
        <v>0.1</v>
      </c>
      <c r="F98" s="11">
        <f>E98*F95</f>
        <v>0</v>
      </c>
    </row>
    <row r="99" spans="1:6" x14ac:dyDescent="0.25">
      <c r="A99" s="13">
        <v>1.02</v>
      </c>
      <c r="B99" s="17" t="s">
        <v>84</v>
      </c>
      <c r="C99" s="6"/>
      <c r="D99" s="5"/>
      <c r="E99" s="21">
        <v>0.18</v>
      </c>
      <c r="F99" s="11">
        <f>F98*E99</f>
        <v>0</v>
      </c>
    </row>
    <row r="100" spans="1:6" x14ac:dyDescent="0.25">
      <c r="A100" s="13">
        <v>1.03</v>
      </c>
      <c r="B100" s="17" t="s">
        <v>85</v>
      </c>
      <c r="C100" s="6"/>
      <c r="D100" s="5"/>
      <c r="E100" s="21">
        <v>0.04</v>
      </c>
      <c r="F100" s="11">
        <f>E100*F95</f>
        <v>0</v>
      </c>
    </row>
    <row r="101" spans="1:6" x14ac:dyDescent="0.25">
      <c r="A101" s="13">
        <v>1.04</v>
      </c>
      <c r="B101" s="17" t="s">
        <v>86</v>
      </c>
      <c r="C101" s="6"/>
      <c r="D101" s="5"/>
      <c r="E101" s="21">
        <v>0.04</v>
      </c>
      <c r="F101" s="11">
        <f>E101*F95</f>
        <v>0</v>
      </c>
    </row>
    <row r="102" spans="1:6" x14ac:dyDescent="0.25">
      <c r="A102" s="13">
        <v>1.05</v>
      </c>
      <c r="B102" s="17" t="s">
        <v>87</v>
      </c>
      <c r="C102" s="6"/>
      <c r="D102" s="5"/>
      <c r="E102" s="21">
        <v>0.04</v>
      </c>
      <c r="F102" s="11">
        <f>E102*F95</f>
        <v>0</v>
      </c>
    </row>
    <row r="103" spans="1:6" x14ac:dyDescent="0.25">
      <c r="A103" s="13">
        <v>1.06</v>
      </c>
      <c r="B103" s="17" t="s">
        <v>88</v>
      </c>
      <c r="C103" s="6"/>
      <c r="D103" s="5"/>
      <c r="E103" s="21">
        <v>0.01</v>
      </c>
      <c r="F103" s="11">
        <f>E103*F95</f>
        <v>0</v>
      </c>
    </row>
    <row r="104" spans="1:6" x14ac:dyDescent="0.25">
      <c r="A104" s="13">
        <v>1.07</v>
      </c>
      <c r="B104" s="17" t="s">
        <v>89</v>
      </c>
      <c r="C104" s="6"/>
      <c r="D104" s="5"/>
      <c r="E104" s="21">
        <v>1E-3</v>
      </c>
      <c r="F104" s="11">
        <f>E104*F95</f>
        <v>0</v>
      </c>
    </row>
    <row r="105" spans="1:6" x14ac:dyDescent="0.25">
      <c r="A105" s="13"/>
      <c r="B105" s="17"/>
      <c r="C105" s="6"/>
      <c r="D105" s="5"/>
      <c r="E105" s="6"/>
      <c r="F105" s="11"/>
    </row>
    <row r="106" spans="1:6" s="62" customFormat="1" x14ac:dyDescent="0.25">
      <c r="A106" s="66" t="s">
        <v>90</v>
      </c>
      <c r="B106" s="66"/>
      <c r="C106" s="61"/>
      <c r="D106" s="61"/>
      <c r="E106" s="61"/>
      <c r="F106" s="60">
        <f>SUM(F98:F104)</f>
        <v>0</v>
      </c>
    </row>
    <row r="107" spans="1:6" x14ac:dyDescent="0.25">
      <c r="C107" s="22"/>
      <c r="E107" s="22"/>
      <c r="F107" s="22"/>
    </row>
    <row r="108" spans="1:6" x14ac:dyDescent="0.25">
      <c r="C108" s="23"/>
      <c r="D108" s="65" t="s">
        <v>80</v>
      </c>
      <c r="E108" s="65"/>
      <c r="F108" s="63">
        <f>F106+F95</f>
        <v>0</v>
      </c>
    </row>
    <row r="109" spans="1:6" x14ac:dyDescent="0.25">
      <c r="A109" s="53"/>
      <c r="B109" s="85"/>
      <c r="C109" s="1"/>
      <c r="D109" s="24"/>
      <c r="E109" s="1"/>
      <c r="F109" s="25"/>
    </row>
    <row r="110" spans="1:6" x14ac:dyDescent="0.25">
      <c r="A110" s="53"/>
      <c r="B110" s="86"/>
      <c r="C110" s="1"/>
      <c r="D110" s="24"/>
      <c r="E110" s="1"/>
      <c r="F110" s="25"/>
    </row>
    <row r="111" spans="1:6" x14ac:dyDescent="0.25">
      <c r="A111" s="53"/>
      <c r="B111" s="87"/>
      <c r="C111" s="27"/>
      <c r="D111" s="26"/>
      <c r="E111" s="27"/>
      <c r="F111" s="28"/>
    </row>
    <row r="112" spans="1:6" x14ac:dyDescent="0.25">
      <c r="A112" s="53"/>
      <c r="B112" s="87"/>
      <c r="C112" s="27"/>
      <c r="D112" s="26"/>
      <c r="E112" s="27"/>
      <c r="F112" s="28"/>
    </row>
    <row r="113" spans="1:6" x14ac:dyDescent="0.25">
      <c r="A113" s="53"/>
      <c r="B113" s="87"/>
      <c r="C113" s="27"/>
      <c r="D113" s="26"/>
      <c r="E113" s="27"/>
      <c r="F113" s="25"/>
    </row>
    <row r="114" spans="1:6" x14ac:dyDescent="0.25">
      <c r="A114" s="53"/>
      <c r="B114" s="88"/>
      <c r="C114" s="30"/>
      <c r="D114" s="29"/>
      <c r="E114" s="30"/>
      <c r="F114" s="25"/>
    </row>
    <row r="115" spans="1:6" x14ac:dyDescent="0.25">
      <c r="B115" s="88"/>
      <c r="C115" s="30"/>
      <c r="D115" s="29"/>
      <c r="E115" s="30"/>
      <c r="F115" s="25"/>
    </row>
    <row r="116" spans="1:6" x14ac:dyDescent="0.25">
      <c r="B116" s="88"/>
      <c r="C116" s="30"/>
      <c r="D116" s="29"/>
      <c r="E116" s="30"/>
      <c r="F116" s="25"/>
    </row>
    <row r="117" spans="1:6" x14ac:dyDescent="0.25">
      <c r="A117" s="12"/>
      <c r="B117" s="89"/>
      <c r="C117" s="32"/>
      <c r="D117" s="31"/>
      <c r="E117" s="32"/>
      <c r="F117" s="8"/>
    </row>
    <row r="118" spans="1:6" x14ac:dyDescent="0.25">
      <c r="A118" s="12"/>
      <c r="B118" s="17"/>
      <c r="C118" s="6"/>
      <c r="D118" s="5"/>
      <c r="E118" s="6"/>
      <c r="F118" s="6"/>
    </row>
    <row r="119" spans="1:6" x14ac:dyDescent="0.25">
      <c r="A119" s="12"/>
      <c r="B119" s="67" t="s">
        <v>91</v>
      </c>
      <c r="C119" s="67"/>
      <c r="D119" s="33"/>
      <c r="E119" s="34"/>
      <c r="F119" s="6"/>
    </row>
    <row r="120" spans="1:6" x14ac:dyDescent="0.25">
      <c r="A120" s="68" t="s">
        <v>92</v>
      </c>
      <c r="B120" s="68"/>
      <c r="C120" s="68"/>
      <c r="D120" s="68"/>
      <c r="E120" s="68"/>
      <c r="F120" s="68"/>
    </row>
    <row r="121" spans="1:6" x14ac:dyDescent="0.25">
      <c r="A121" s="69" t="s">
        <v>93</v>
      </c>
      <c r="B121" s="69"/>
      <c r="C121" s="69"/>
      <c r="D121" s="69"/>
      <c r="E121" s="69"/>
      <c r="F121" s="69"/>
    </row>
    <row r="122" spans="1:6" x14ac:dyDescent="0.25">
      <c r="A122" s="12"/>
      <c r="B122" s="17"/>
      <c r="C122" s="6"/>
      <c r="D122" s="5"/>
      <c r="E122" s="6"/>
      <c r="F122" s="6"/>
    </row>
    <row r="123" spans="1:6" x14ac:dyDescent="0.25">
      <c r="A123" s="12"/>
      <c r="B123" s="17"/>
      <c r="C123" s="70"/>
      <c r="D123" s="70"/>
      <c r="E123" s="70"/>
      <c r="F123" s="70"/>
    </row>
    <row r="124" spans="1:6" x14ac:dyDescent="0.25">
      <c r="A124" s="12"/>
      <c r="B124" s="48"/>
      <c r="C124" s="71"/>
      <c r="D124" s="71"/>
      <c r="E124" s="71"/>
      <c r="F124" s="71"/>
    </row>
  </sheetData>
  <mergeCells count="38">
    <mergeCell ref="F22:F28"/>
    <mergeCell ref="B30:E30"/>
    <mergeCell ref="A1:E1"/>
    <mergeCell ref="A2:F2"/>
    <mergeCell ref="A7:F7"/>
    <mergeCell ref="A9:F9"/>
    <mergeCell ref="A10:F10"/>
    <mergeCell ref="B13:E13"/>
    <mergeCell ref="B39:E39"/>
    <mergeCell ref="B21:E21"/>
    <mergeCell ref="C22:C28"/>
    <mergeCell ref="D22:D28"/>
    <mergeCell ref="E22:E28"/>
    <mergeCell ref="A121:F121"/>
    <mergeCell ref="C123:F123"/>
    <mergeCell ref="C124:F124"/>
    <mergeCell ref="B51:E51"/>
    <mergeCell ref="B54:E54"/>
    <mergeCell ref="B57:E57"/>
    <mergeCell ref="B82:E82"/>
    <mergeCell ref="A95:B95"/>
    <mergeCell ref="E97:F97"/>
    <mergeCell ref="A22:A28"/>
    <mergeCell ref="D108:E108"/>
    <mergeCell ref="A106:B106"/>
    <mergeCell ref="B119:C119"/>
    <mergeCell ref="A120:F120"/>
    <mergeCell ref="A40:A46"/>
    <mergeCell ref="C40:C46"/>
    <mergeCell ref="D40:D46"/>
    <mergeCell ref="E40:E46"/>
    <mergeCell ref="F40:F46"/>
    <mergeCell ref="B48:E48"/>
    <mergeCell ref="A31:A37"/>
    <mergeCell ref="C31:C37"/>
    <mergeCell ref="D31:D37"/>
    <mergeCell ref="E31:E37"/>
    <mergeCell ref="F31:F37"/>
  </mergeCells>
  <pageMargins left="0.7" right="0.7" top="0.75" bottom="0.75" header="0.3" footer="0.3"/>
  <pageSetup scale="63" orientation="portrait" horizontalDpi="0" verticalDpi="0" r:id="rId1"/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</dc:creator>
  <cp:lastModifiedBy>Obras</cp:lastModifiedBy>
  <cp:lastPrinted>2023-02-20T13:41:27Z</cp:lastPrinted>
  <dcterms:created xsi:type="dcterms:W3CDTF">2023-02-20T13:28:24Z</dcterms:created>
  <dcterms:modified xsi:type="dcterms:W3CDTF">2023-02-20T13:42:13Z</dcterms:modified>
</cp:coreProperties>
</file>