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bras\Desktop\CLUB FRANCISCO DEL ROSARIO SANCHEZ\BLOQUE I\NICHOS SAN MARCOS\"/>
    </mc:Choice>
  </mc:AlternateContent>
  <bookViews>
    <workbookView xWindow="-105" yWindow="-105" windowWidth="23250" windowHeight="12570" tabRatio="891"/>
  </bookViews>
  <sheets>
    <sheet name="Hoja 1" sheetId="74" r:id="rId1"/>
  </sheets>
  <definedNames>
    <definedName name="_xlnm.Print_Area" localSheetId="0">'Hoja 1'!$A$4:$J$53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74" l="1"/>
  <c r="H46" i="74"/>
  <c r="H33" i="74"/>
  <c r="I31" i="74"/>
  <c r="I28" i="74"/>
  <c r="I24" i="74"/>
  <c r="I15" i="74"/>
  <c r="H30" i="74" l="1"/>
  <c r="H27" i="74"/>
  <c r="H26" i="74"/>
  <c r="H23" i="74"/>
  <c r="H20" i="74"/>
  <c r="H19" i="74"/>
  <c r="H18" i="74"/>
  <c r="H17" i="74"/>
  <c r="H14" i="74"/>
  <c r="H13" i="74"/>
  <c r="H12" i="74"/>
  <c r="I21" i="74" l="1"/>
  <c r="I33" i="74" s="1"/>
  <c r="E27" i="74"/>
  <c r="E26" i="74"/>
  <c r="E20" i="74"/>
  <c r="E18" i="74"/>
  <c r="E17" i="74"/>
  <c r="E14" i="74"/>
  <c r="E12" i="74"/>
  <c r="H38" i="74" l="1"/>
  <c r="H39" i="74"/>
  <c r="H40" i="74"/>
  <c r="H35" i="74"/>
  <c r="H36" i="74" s="1"/>
  <c r="H37" i="74"/>
  <c r="H41" i="74"/>
  <c r="E13" i="74"/>
  <c r="H43" i="74" l="1"/>
</calcChain>
</file>

<file path=xl/sharedStrings.xml><?xml version="1.0" encoding="utf-8"?>
<sst xmlns="http://schemas.openxmlformats.org/spreadsheetml/2006/main" count="66" uniqueCount="49">
  <si>
    <t>#</t>
  </si>
  <si>
    <t>UND</t>
  </si>
  <si>
    <t>Total:</t>
  </si>
  <si>
    <t>Costos indirectos</t>
  </si>
  <si>
    <t>ITBIS</t>
  </si>
  <si>
    <t>%</t>
  </si>
  <si>
    <t>Total General:</t>
  </si>
  <si>
    <t>IMPREVISTOS (Previa Autorización)</t>
  </si>
  <si>
    <t>Realizado Por:</t>
  </si>
  <si>
    <t>1.-</t>
  </si>
  <si>
    <t>2.-</t>
  </si>
  <si>
    <t>3.-</t>
  </si>
  <si>
    <t>Autorizado Por:</t>
  </si>
  <si>
    <t>M3</t>
  </si>
  <si>
    <t>M2</t>
  </si>
  <si>
    <t xml:space="preserve">BOTE DE MATERIAL INSERVIBLE </t>
  </si>
  <si>
    <t>VIGA DE AMARRE</t>
  </si>
  <si>
    <t>MUROS DE BLOQUES</t>
  </si>
  <si>
    <t>COLOCACION DE MUROS DE 6</t>
  </si>
  <si>
    <t>4.-</t>
  </si>
  <si>
    <t>CONCEPTO</t>
  </si>
  <si>
    <t>CANT</t>
  </si>
  <si>
    <t>P.U</t>
  </si>
  <si>
    <t>SUB-TOTAL</t>
  </si>
  <si>
    <t>TOTAL$</t>
  </si>
  <si>
    <t>Diomedes Roque Garcia Nuñez</t>
  </si>
  <si>
    <t>5.-</t>
  </si>
  <si>
    <t>TRABAJOS PRELIMINARES</t>
  </si>
  <si>
    <t>RELLENO DE REPOSICION</t>
  </si>
  <si>
    <t xml:space="preserve">HOROMIGON ARMADO </t>
  </si>
  <si>
    <t>TERMINACION DE SUPERFICIE</t>
  </si>
  <si>
    <t>PAÑETE MAESTREADO EXTERIOR</t>
  </si>
  <si>
    <t>PAÑETE MAESTREADO INTERIOR</t>
  </si>
  <si>
    <t xml:space="preserve">PINTURA </t>
  </si>
  <si>
    <t>PINTURA EN GENERAL</t>
  </si>
  <si>
    <t>Direccion tecnica y beneficios</t>
  </si>
  <si>
    <t>Transporte</t>
  </si>
  <si>
    <t>Gastos administrativos</t>
  </si>
  <si>
    <t>Seguros y Fianzas</t>
  </si>
  <si>
    <t>LEY -616 (Liq. Y prest. Laborales)</t>
  </si>
  <si>
    <t>CODIA</t>
  </si>
  <si>
    <t>HORMIGON ARMADO EN PLATEA</t>
  </si>
  <si>
    <t xml:space="preserve">HORMIGON ARMADO EN LOSA </t>
  </si>
  <si>
    <t>LIMPIEZA TERRENO (20M*6M)M2</t>
  </si>
  <si>
    <t>COLUMNAS 16 UNIDADES  (3M*0.15M*0.15M)M3</t>
  </si>
  <si>
    <t>Ing. Luis Asdruval Gonzalez</t>
  </si>
  <si>
    <t>DPTO. Obras Municipales</t>
  </si>
  <si>
    <t xml:space="preserve">Alcalde Municipal </t>
  </si>
  <si>
    <t>PRESUPUESTO CONSTRUCCION 120  NICHOS, 
SAN MARCOS, PUERTO PLATA.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</si>
</sst>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[$€]* #,##0.00_);_([$€]* \(#,##0.00\);_([$€]* &quot;-&quot;??_);_(@_)"/>
    <numFmt numFmtId="166" formatCode="_(* #,##0\ &quot;pta&quot;_);_(* \(#,##0\ &quot;pta&quot;\);_(* &quot;-&quot;??\ &quot;pta&quot;_);_(@_)"/>
    <numFmt numFmtId="167" formatCode="_-* #,##0.00\ _p_t_a_-;\-* #,##0.00\ _p_t_a_-;_-* &quot;-&quot;??\ _p_t_a_-;_-@_-"/>
    <numFmt numFmtId="168" formatCode="[$-F800]dddd\,\ mmmm\ dd\,\ yyyy"/>
  </numFmts>
  <fonts count="20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u/>
      <sz val="12"/>
      <color theme="11"/>
      <name val="Calibri"/>
      <family val="2"/>
      <scheme val="minor"/>
    </font>
    <font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2"/>
      <color indexed="8"/>
      <name val="Trebuchet MS"/>
      <family val="2"/>
    </font>
    <font>
      <b/>
      <sz val="11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1" applyFill="1"/>
    <xf numFmtId="0" fontId="2" fillId="3" borderId="0" xfId="1" applyNumberFormat="1" applyFont="1" applyFill="1" applyBorder="1" applyAlignment="1"/>
    <xf numFmtId="0" fontId="2" fillId="2" borderId="0" xfId="1" applyFill="1" applyAlignment="1">
      <alignment horizontal="left"/>
    </xf>
    <xf numFmtId="0" fontId="2" fillId="3" borderId="0" xfId="1" applyNumberFormat="1" applyFont="1" applyFill="1" applyBorder="1" applyAlignment="1">
      <alignment horizontal="left"/>
    </xf>
    <xf numFmtId="167" fontId="5" fillId="4" borderId="3" xfId="6" applyFont="1" applyFill="1" applyBorder="1" applyAlignment="1">
      <alignment horizontal="left"/>
    </xf>
    <xf numFmtId="0" fontId="7" fillId="2" borderId="0" xfId="1" applyFont="1" applyFill="1"/>
    <xf numFmtId="0" fontId="7" fillId="3" borderId="0" xfId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horizontal="center"/>
    </xf>
    <xf numFmtId="49" fontId="5" fillId="4" borderId="3" xfId="6" applyNumberFormat="1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43" fontId="9" fillId="3" borderId="0" xfId="1" applyNumberFormat="1" applyFont="1" applyFill="1" applyBorder="1" applyAlignment="1">
      <alignment horizontal="center"/>
    </xf>
    <xf numFmtId="2" fontId="5" fillId="4" borderId="3" xfId="6" applyNumberFormat="1" applyFont="1" applyFill="1" applyBorder="1" applyAlignment="1">
      <alignment horizontal="center"/>
    </xf>
    <xf numFmtId="167" fontId="11" fillId="4" borderId="3" xfId="6" applyFont="1" applyFill="1" applyBorder="1" applyAlignment="1">
      <alignment horizontal="left"/>
    </xf>
    <xf numFmtId="0" fontId="6" fillId="5" borderId="1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5" fillId="4" borderId="3" xfId="6" applyNumberFormat="1" applyFont="1" applyFill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0" fontId="2" fillId="2" borderId="0" xfId="1" applyNumberFormat="1" applyFill="1" applyAlignment="1">
      <alignment horizontal="center"/>
    </xf>
    <xf numFmtId="0" fontId="5" fillId="4" borderId="0" xfId="6" applyNumberFormat="1" applyFont="1" applyFill="1" applyBorder="1" applyAlignment="1">
      <alignment horizontal="center"/>
    </xf>
    <xf numFmtId="167" fontId="5" fillId="4" borderId="0" xfId="6" applyFont="1" applyFill="1" applyBorder="1" applyAlignment="1">
      <alignment horizontal="left"/>
    </xf>
    <xf numFmtId="49" fontId="5" fillId="4" borderId="0" xfId="6" applyNumberFormat="1" applyFont="1" applyFill="1" applyBorder="1" applyAlignment="1">
      <alignment horizontal="center"/>
    </xf>
    <xf numFmtId="2" fontId="5" fillId="4" borderId="0" xfId="6" applyNumberFormat="1" applyFont="1" applyFill="1" applyBorder="1" applyAlignment="1">
      <alignment horizontal="center"/>
    </xf>
    <xf numFmtId="43" fontId="10" fillId="3" borderId="0" xfId="1" applyNumberFormat="1" applyFont="1" applyFill="1" applyBorder="1" applyAlignment="1">
      <alignment horizontal="center"/>
    </xf>
    <xf numFmtId="43" fontId="3" fillId="3" borderId="0" xfId="1" applyNumberFormat="1" applyFont="1" applyFill="1" applyBorder="1" applyAlignment="1">
      <alignment horizontal="center"/>
    </xf>
    <xf numFmtId="167" fontId="11" fillId="4" borderId="0" xfId="6" applyFont="1" applyFill="1" applyBorder="1" applyAlignment="1">
      <alignment horizontal="right"/>
    </xf>
    <xf numFmtId="168" fontId="12" fillId="3" borderId="0" xfId="1" applyNumberFormat="1" applyFont="1" applyFill="1" applyBorder="1" applyAlignment="1"/>
    <xf numFmtId="0" fontId="6" fillId="3" borderId="0" xfId="1" applyFont="1" applyFill="1" applyBorder="1" applyAlignment="1">
      <alignment horizontal="right"/>
    </xf>
    <xf numFmtId="0" fontId="6" fillId="3" borderId="0" xfId="1" applyFont="1" applyFill="1" applyBorder="1" applyAlignment="1">
      <alignment horizontal="center"/>
    </xf>
    <xf numFmtId="4" fontId="11" fillId="4" borderId="0" xfId="6" applyNumberFormat="1" applyFont="1" applyFill="1" applyBorder="1" applyAlignment="1">
      <alignment horizontal="center"/>
    </xf>
    <xf numFmtId="4" fontId="15" fillId="0" borderId="4" xfId="225" applyNumberFormat="1" applyFont="1" applyBorder="1" applyAlignment="1">
      <alignment horizontal="center"/>
    </xf>
    <xf numFmtId="4" fontId="15" fillId="0" borderId="8" xfId="225" applyNumberFormat="1" applyFont="1" applyBorder="1" applyAlignment="1">
      <alignment horizontal="center"/>
    </xf>
    <xf numFmtId="43" fontId="15" fillId="0" borderId="9" xfId="224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" fontId="15" fillId="0" borderId="11" xfId="225" applyNumberFormat="1" applyFont="1" applyBorder="1" applyAlignment="1">
      <alignment horizontal="center"/>
    </xf>
    <xf numFmtId="4" fontId="15" fillId="0" borderId="10" xfId="225" applyNumberFormat="1" applyFont="1" applyBorder="1" applyAlignment="1">
      <alignment horizontal="center"/>
    </xf>
    <xf numFmtId="43" fontId="15" fillId="0" borderId="13" xfId="224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4" fontId="15" fillId="0" borderId="15" xfId="225" applyNumberFormat="1" applyFont="1" applyBorder="1" applyAlignment="1">
      <alignment horizontal="center"/>
    </xf>
    <xf numFmtId="4" fontId="15" fillId="0" borderId="14" xfId="225" applyNumberFormat="1" applyFont="1" applyBorder="1" applyAlignment="1">
      <alignment horizontal="center"/>
    </xf>
    <xf numFmtId="0" fontId="14" fillId="4" borderId="1" xfId="0" applyFont="1" applyFill="1" applyBorder="1"/>
    <xf numFmtId="0" fontId="16" fillId="0" borderId="5" xfId="0" applyFont="1" applyBorder="1"/>
    <xf numFmtId="43" fontId="16" fillId="0" borderId="7" xfId="224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4" fontId="16" fillId="0" borderId="4" xfId="225" applyNumberFormat="1" applyFont="1" applyBorder="1" applyAlignment="1">
      <alignment horizontal="center"/>
    </xf>
    <xf numFmtId="4" fontId="16" fillId="0" borderId="8" xfId="225" applyNumberFormat="1" applyFont="1" applyBorder="1" applyAlignment="1">
      <alignment horizontal="center"/>
    </xf>
    <xf numFmtId="0" fontId="16" fillId="4" borderId="6" xfId="0" applyFont="1" applyFill="1" applyBorder="1" applyAlignment="1">
      <alignment wrapText="1"/>
    </xf>
    <xf numFmtId="43" fontId="16" fillId="0" borderId="7" xfId="224" applyFont="1" applyBorder="1" applyAlignment="1">
      <alignment horizontal="right"/>
    </xf>
    <xf numFmtId="0" fontId="16" fillId="4" borderId="12" xfId="0" applyFont="1" applyFill="1" applyBorder="1" applyAlignment="1">
      <alignment wrapText="1"/>
    </xf>
    <xf numFmtId="43" fontId="16" fillId="0" borderId="13" xfId="224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4" fontId="16" fillId="0" borderId="15" xfId="225" applyNumberFormat="1" applyFont="1" applyBorder="1" applyAlignment="1">
      <alignment horizontal="center"/>
    </xf>
    <xf numFmtId="4" fontId="16" fillId="0" borderId="14" xfId="225" applyNumberFormat="1" applyFont="1" applyBorder="1" applyAlignment="1">
      <alignment horizontal="center"/>
    </xf>
    <xf numFmtId="167" fontId="11" fillId="4" borderId="1" xfId="6" applyFont="1" applyFill="1" applyBorder="1" applyAlignment="1">
      <alignment horizontal="left"/>
    </xf>
    <xf numFmtId="43" fontId="15" fillId="0" borderId="1" xfId="224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7" fillId="3" borderId="1" xfId="1" applyNumberFormat="1" applyFont="1" applyFill="1" applyBorder="1" applyAlignment="1">
      <alignment vertical="center"/>
    </xf>
    <xf numFmtId="9" fontId="6" fillId="5" borderId="1" xfId="1" applyNumberFormat="1" applyFont="1" applyFill="1" applyBorder="1" applyAlignment="1">
      <alignment horizontal="center"/>
    </xf>
    <xf numFmtId="0" fontId="18" fillId="4" borderId="12" xfId="0" applyFont="1" applyFill="1" applyBorder="1" applyAlignment="1"/>
    <xf numFmtId="2" fontId="5" fillId="4" borderId="3" xfId="6" applyNumberFormat="1" applyFont="1" applyFill="1" applyBorder="1" applyAlignment="1">
      <alignment horizontal="left" vertical="center"/>
    </xf>
    <xf numFmtId="0" fontId="14" fillId="4" borderId="6" xfId="0" applyFont="1" applyFill="1" applyBorder="1"/>
    <xf numFmtId="167" fontId="11" fillId="4" borderId="4" xfId="6" applyFont="1" applyFill="1" applyBorder="1" applyAlignment="1">
      <alignment horizontal="left"/>
    </xf>
    <xf numFmtId="4" fontId="15" fillId="0" borderId="1" xfId="225" applyNumberFormat="1" applyFont="1" applyBorder="1" applyAlignment="1">
      <alignment horizontal="center"/>
    </xf>
    <xf numFmtId="0" fontId="18" fillId="4" borderId="12" xfId="0" applyFont="1" applyFill="1" applyBorder="1" applyAlignment="1">
      <alignment wrapText="1"/>
    </xf>
    <xf numFmtId="0" fontId="7" fillId="3" borderId="16" xfId="1" applyFont="1" applyFill="1" applyBorder="1" applyAlignment="1">
      <alignment horizontal="center" vertical="center"/>
    </xf>
    <xf numFmtId="167" fontId="5" fillId="4" borderId="0" xfId="6" applyFont="1" applyFill="1" applyBorder="1" applyAlignment="1">
      <alignment horizontal="center"/>
    </xf>
    <xf numFmtId="0" fontId="8" fillId="3" borderId="1" xfId="1" applyNumberFormat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/>
    </xf>
  </cellXfs>
  <cellStyles count="227">
    <cellStyle name="Euro" xfId="4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1" builtinId="9" hidden="1"/>
    <cellStyle name="Hipervínculo visitado" xfId="219" builtinId="9" hidden="1"/>
    <cellStyle name="Hipervínculo visitado" xfId="217" builtinId="9" hidden="1"/>
    <cellStyle name="Hipervínculo visitado" xfId="215" builtinId="9" hidden="1"/>
    <cellStyle name="Hipervínculo visitado" xfId="213" builtinId="9" hidden="1"/>
    <cellStyle name="Hipervínculo visitado" xfId="211" builtinId="9" hidden="1"/>
    <cellStyle name="Hipervínculo visitado" xfId="209" builtinId="9" hidden="1"/>
    <cellStyle name="Hipervínculo visitado" xfId="207" builtinId="9" hidden="1"/>
    <cellStyle name="Hipervínculo visitado" xfId="205" builtinId="9" hidden="1"/>
    <cellStyle name="Hipervínculo visitado" xfId="203" builtinId="9" hidden="1"/>
    <cellStyle name="Hipervínculo visitado" xfId="201" builtinId="9" hidden="1"/>
    <cellStyle name="Hipervínculo visitado" xfId="199" builtinId="9" hidden="1"/>
    <cellStyle name="Hipervínculo visitado" xfId="197" builtinId="9" hidden="1"/>
    <cellStyle name="Hipervínculo visitado" xfId="195" builtinId="9" hidden="1"/>
    <cellStyle name="Hipervínculo visitado" xfId="193" builtinId="9" hidden="1"/>
    <cellStyle name="Hipervínculo visitado" xfId="191" builtinId="9" hidden="1"/>
    <cellStyle name="Hipervínculo visitado" xfId="189" builtinId="9" hidden="1"/>
    <cellStyle name="Hipervínculo visitado" xfId="187" builtinId="9" hidden="1"/>
    <cellStyle name="Hipervínculo visitado" xfId="185" builtinId="9" hidden="1"/>
    <cellStyle name="Hipervínculo visitado" xfId="183" builtinId="9" hidden="1"/>
    <cellStyle name="Hipervínculo visitado" xfId="181" builtinId="9" hidden="1"/>
    <cellStyle name="Hipervínculo visitado" xfId="179" builtinId="9" hidden="1"/>
    <cellStyle name="Hipervínculo visitado" xfId="177" builtinId="9" hidden="1"/>
    <cellStyle name="Hipervínculo visitado" xfId="175" builtinId="9" hidden="1"/>
    <cellStyle name="Hipervínculo visitado" xfId="173" builtinId="9" hidden="1"/>
    <cellStyle name="Hipervínculo visitado" xfId="171" builtinId="9" hidden="1"/>
    <cellStyle name="Hipervínculo visitado" xfId="169" builtinId="9" hidden="1"/>
    <cellStyle name="Hipervínculo visitado" xfId="167" builtinId="9" hidden="1"/>
    <cellStyle name="Hipervínculo visitado" xfId="165" builtinId="9" hidden="1"/>
    <cellStyle name="Hipervínculo visitado" xfId="163" builtinId="9" hidden="1"/>
    <cellStyle name="Hipervínculo visitado" xfId="161" builtinId="9" hidden="1"/>
    <cellStyle name="Hipervínculo visitado" xfId="159" builtinId="9" hidden="1"/>
    <cellStyle name="Hipervínculo visitado" xfId="157" builtinId="9" hidden="1"/>
    <cellStyle name="Hipervínculo visitado" xfId="155" builtinId="9" hidden="1"/>
    <cellStyle name="Hipervínculo visitado" xfId="153" builtinId="9" hidden="1"/>
    <cellStyle name="Hipervínculo visitado" xfId="151" builtinId="9" hidden="1"/>
    <cellStyle name="Hipervínculo visitado" xfId="149" builtinId="9" hidden="1"/>
    <cellStyle name="Hipervínculo visitado" xfId="147" builtinId="9" hidden="1"/>
    <cellStyle name="Hipervínculo visitado" xfId="145" builtinId="9" hidden="1"/>
    <cellStyle name="Hipervínculo visitado" xfId="143" builtinId="9" hidden="1"/>
    <cellStyle name="Hipervínculo visitado" xfId="141" builtinId="9" hidden="1"/>
    <cellStyle name="Hipervínculo visitado" xfId="139" builtinId="9" hidden="1"/>
    <cellStyle name="Hipervínculo visitado" xfId="137" builtinId="9" hidden="1"/>
    <cellStyle name="Hipervínculo visitado" xfId="135" builtinId="9" hidden="1"/>
    <cellStyle name="Hipervínculo visitado" xfId="133" builtinId="9" hidden="1"/>
    <cellStyle name="Hipervínculo visitado" xfId="131" builtinId="9" hidden="1"/>
    <cellStyle name="Hipervínculo visitado" xfId="129" builtinId="9" hidden="1"/>
    <cellStyle name="Hipervínculo visitado" xfId="127" builtinId="9" hidden="1"/>
    <cellStyle name="Hipervínculo visitado" xfId="125" builtinId="9" hidden="1"/>
    <cellStyle name="Hipervínculo visitado" xfId="123" builtinId="9" hidden="1"/>
    <cellStyle name="Hipervínculo visitado" xfId="121" builtinId="9" hidden="1"/>
    <cellStyle name="Hipervínculo visitado" xfId="119" builtinId="9" hidden="1"/>
    <cellStyle name="Hipervínculo visitado" xfId="117" builtinId="9" hidden="1"/>
    <cellStyle name="Hipervínculo visitado" xfId="115" builtinId="9" hidden="1"/>
    <cellStyle name="Hipervínculo visitado" xfId="113" builtinId="9" hidden="1"/>
    <cellStyle name="Hipervínculo visitado" xfId="111" builtinId="9" hidden="1"/>
    <cellStyle name="Hipervínculo visitado" xfId="109" builtinId="9" hidden="1"/>
    <cellStyle name="Hipervínculo visitado" xfId="107" builtinId="9" hidden="1"/>
    <cellStyle name="Hipervínculo visitado" xfId="105" builtinId="9" hidden="1"/>
    <cellStyle name="Hipervínculo visitado" xfId="103" builtinId="9" hidden="1"/>
    <cellStyle name="Hipervínculo visitado" xfId="101" builtinId="9" hidden="1"/>
    <cellStyle name="Hipervínculo visitado" xfId="99" builtinId="9" hidden="1"/>
    <cellStyle name="Hipervínculo visitado" xfId="97" builtinId="9" hidden="1"/>
    <cellStyle name="Hipervínculo visitado" xfId="95" builtinId="9" hidden="1"/>
    <cellStyle name="Hipervínculo visitado" xfId="93" builtinId="9" hidden="1"/>
    <cellStyle name="Hipervínculo visitado" xfId="91" builtinId="9" hidden="1"/>
    <cellStyle name="Hipervínculo visitado" xfId="89" builtinId="9" hidden="1"/>
    <cellStyle name="Hipervínculo visitado" xfId="87" builtinId="9" hidden="1"/>
    <cellStyle name="Hipervínculo visitado" xfId="85" builtinId="9" hidden="1"/>
    <cellStyle name="Hipervínculo visitado" xfId="83" builtinId="9" hidden="1"/>
    <cellStyle name="Hipervínculo visitado" xfId="81" builtinId="9" hidden="1"/>
    <cellStyle name="Hipervínculo visitado" xfId="79" builtinId="9" hidden="1"/>
    <cellStyle name="Hipervínculo visitado" xfId="77" builtinId="9" hidden="1"/>
    <cellStyle name="Hipervínculo visitado" xfId="75" builtinId="9" hidden="1"/>
    <cellStyle name="Hipervínculo visitado" xfId="73" builtinId="9" hidden="1"/>
    <cellStyle name="Hipervínculo visitado" xfId="71" builtinId="9" hidden="1"/>
    <cellStyle name="Hipervínculo visitado" xfId="69" builtinId="9" hidden="1"/>
    <cellStyle name="Hipervínculo visitado" xfId="67" builtinId="9" hidden="1"/>
    <cellStyle name="Hipervínculo visitado" xfId="65" builtinId="9" hidden="1"/>
    <cellStyle name="Hipervínculo visitado" xfId="63" builtinId="9" hidden="1"/>
    <cellStyle name="Hipervínculo visitado" xfId="61" builtinId="9" hidden="1"/>
    <cellStyle name="Hipervínculo visitado" xfId="59" builtinId="9" hidden="1"/>
    <cellStyle name="Hipervínculo visitado" xfId="57" builtinId="9" hidden="1"/>
    <cellStyle name="Hipervínculo visitado" xfId="55" builtinId="9" hidden="1"/>
    <cellStyle name="Hipervínculo visitado" xfId="53" builtinId="9" hidden="1"/>
    <cellStyle name="Hipervínculo visitado" xfId="51" builtinId="9" hidden="1"/>
    <cellStyle name="Hipervínculo visitado" xfId="49" builtinId="9" hidden="1"/>
    <cellStyle name="Hipervínculo visitado" xfId="47" builtinId="9" hidden="1"/>
    <cellStyle name="Hipervínculo visitado" xfId="45" builtinId="9" hidden="1"/>
    <cellStyle name="Hipervínculo visitado" xfId="43" builtinId="9" hidden="1"/>
    <cellStyle name="Hipervínculo visitado" xfId="41" builtinId="9" hidden="1"/>
    <cellStyle name="Hipervínculo visitado" xfId="39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8" builtinId="9" hidden="1"/>
    <cellStyle name="Hipervínculo visitado" xfId="37" builtinId="9" hidden="1"/>
    <cellStyle name="Hipervínculo visitado" xfId="33" builtinId="9" hidden="1"/>
    <cellStyle name="Hipervínculo visitado" xfId="29" builtinId="9" hidden="1"/>
    <cellStyle name="Hipervínculo visitado" xfId="25" builtinId="9" hidden="1"/>
    <cellStyle name="Hipervínculo visitado" xfId="21" builtinId="9" hidden="1"/>
    <cellStyle name="Hipervínculo visitado" xfId="17" builtinId="9" hidden="1"/>
    <cellStyle name="Hipervínculo visitado" xfId="11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3" builtinId="9" hidden="1"/>
    <cellStyle name="Hipervínculo visitado" xfId="9" builtinId="9" hidden="1"/>
    <cellStyle name="Hipervínculo visitado" xfId="10" builtinId="9" hidden="1"/>
    <cellStyle name="Hipervínculo visitado" xfId="8" builtinId="9" hidden="1"/>
    <cellStyle name="Hipervínculo visitado" xfId="7" builtinId="9" hidden="1"/>
    <cellStyle name="Millares" xfId="224" builtinId="3"/>
    <cellStyle name="Millares 2" xfId="3"/>
    <cellStyle name="Millares 3" xfId="226"/>
    <cellStyle name="Millares_CAJA DE LUCES QUISQUEYA COT FINAL" xfId="6"/>
    <cellStyle name="Moneda" xfId="225" builtinId="4"/>
    <cellStyle name="Moneda 2" xfId="2"/>
    <cellStyle name="Moneda 3" xfId="223"/>
    <cellStyle name="Normal" xfId="0" builtinId="0"/>
    <cellStyle name="Normal 2" xfId="1"/>
    <cellStyle name="Normal 3" xfId="222"/>
    <cellStyle name="Währung" xfId="5"/>
  </cellStyles>
  <dxfs count="0"/>
  <tableStyles count="0" defaultTableStyle="TableStyleMedium9" defaultPivotStyle="PivotStyleMedium4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2772407</xdr:colOff>
      <xdr:row>4</xdr:row>
      <xdr:rowOff>38320</xdr:rowOff>
    </xdr:from>
    <xdr:to>
      <xdr:col>7</xdr:col>
      <xdr:colOff>994943</xdr:colOff>
      <xdr:row>6</xdr:row>
      <xdr:rowOff>384395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2032" y="673320"/>
          <a:ext cx="5239286" cy="2378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4:J53"/>
  <sheetViews>
    <sheetView tabSelected="1" view="pageBreakPreview" topLeftCell="A7" zoomScale="84" zoomScaleNormal="90" zoomScaleSheetLayoutView="84" zoomScalePageLayoutView="120" workbookViewId="0">
      <selection activeCell="H7" sqref="H7"/>
    </sheetView>
  </sheetViews>
  <sheetFormatPr baseColWidth="10" defaultColWidth="9.25" defaultRowHeight="12.75" x14ac:dyDescent="0.2"/>
  <cols>
    <col min="1" max="2" width="2.125" style="1" customWidth="1"/>
    <col min="3" max="3" width="6.5" style="22" customWidth="1"/>
    <col min="4" max="4" width="50.625" style="3" bestFit="1" customWidth="1"/>
    <col min="5" max="5" width="11.5" style="12" bestFit="1" customWidth="1"/>
    <col min="6" max="6" width="12.625" style="12" customWidth="1"/>
    <col min="7" max="7" width="17.375" style="1" customWidth="1"/>
    <col min="8" max="8" width="22.625" style="1" customWidth="1"/>
    <col min="9" max="9" width="32.625" style="1" bestFit="1" customWidth="1"/>
    <col min="10" max="10" width="2.125" style="1" customWidth="1"/>
    <col min="11" max="17" width="14.875" style="1" customWidth="1"/>
    <col min="18" max="16384" width="9.25" style="1"/>
  </cols>
  <sheetData>
    <row r="4" spans="1:10" x14ac:dyDescent="0.2">
      <c r="A4" s="2"/>
      <c r="B4" s="2"/>
      <c r="C4" s="10"/>
      <c r="D4" s="4"/>
      <c r="E4" s="10"/>
      <c r="F4" s="10"/>
      <c r="G4" s="2"/>
      <c r="H4" s="2"/>
      <c r="I4" s="2"/>
      <c r="J4" s="2"/>
    </row>
    <row r="5" spans="1:10" x14ac:dyDescent="0.2">
      <c r="A5" s="2"/>
      <c r="B5" s="2"/>
      <c r="C5" s="10"/>
      <c r="D5" s="4"/>
      <c r="E5" s="10"/>
      <c r="F5" s="10"/>
      <c r="G5" s="2"/>
      <c r="H5" s="2"/>
      <c r="I5" s="2"/>
      <c r="J5" s="2"/>
    </row>
    <row r="6" spans="1:10" ht="147" customHeight="1" x14ac:dyDescent="0.2">
      <c r="A6" s="2"/>
      <c r="B6" s="2"/>
      <c r="C6" s="10"/>
      <c r="D6" s="4"/>
      <c r="E6" s="10"/>
      <c r="F6" s="10"/>
      <c r="G6" s="2"/>
      <c r="H6" s="2"/>
      <c r="I6" s="2"/>
      <c r="J6" s="2"/>
    </row>
    <row r="7" spans="1:10" ht="54.75" customHeight="1" x14ac:dyDescent="0.25">
      <c r="A7" s="2"/>
      <c r="B7" s="2"/>
      <c r="C7" s="10"/>
      <c r="D7" s="4"/>
      <c r="E7" s="10"/>
      <c r="F7" s="10"/>
      <c r="G7" s="2"/>
      <c r="H7" s="2"/>
      <c r="I7" s="30"/>
      <c r="J7" s="2"/>
    </row>
    <row r="8" spans="1:10" ht="33.75" customHeight="1" x14ac:dyDescent="0.2">
      <c r="A8" s="2"/>
      <c r="B8" s="2"/>
      <c r="C8" s="10"/>
      <c r="D8" s="70" t="s">
        <v>48</v>
      </c>
      <c r="E8" s="70"/>
      <c r="F8" s="8"/>
      <c r="G8" s="8"/>
      <c r="H8" s="8"/>
      <c r="I8" s="2"/>
      <c r="J8" s="2"/>
    </row>
    <row r="9" spans="1:10" s="6" customFormat="1" ht="24" customHeight="1" x14ac:dyDescent="0.35">
      <c r="A9" s="7"/>
      <c r="B9" s="7"/>
      <c r="C9" s="18" t="s">
        <v>0</v>
      </c>
      <c r="D9" s="9" t="s">
        <v>20</v>
      </c>
      <c r="E9" s="9" t="s">
        <v>21</v>
      </c>
      <c r="F9" s="9" t="s">
        <v>1</v>
      </c>
      <c r="G9" s="9" t="s">
        <v>22</v>
      </c>
      <c r="H9" s="9" t="s">
        <v>24</v>
      </c>
      <c r="I9" s="61" t="s">
        <v>23</v>
      </c>
      <c r="J9" s="7"/>
    </row>
    <row r="10" spans="1:10" s="6" customFormat="1" ht="22.5" customHeight="1" x14ac:dyDescent="0.3">
      <c r="A10" s="7"/>
      <c r="B10" s="7"/>
      <c r="C10" s="19"/>
      <c r="D10" s="14"/>
      <c r="E10" s="14"/>
      <c r="F10" s="14"/>
      <c r="G10" s="14"/>
      <c r="H10" s="14"/>
      <c r="I10" s="14"/>
      <c r="J10" s="7"/>
    </row>
    <row r="11" spans="1:10" s="6" customFormat="1" ht="19.5" customHeight="1" x14ac:dyDescent="0.35">
      <c r="A11" s="7"/>
      <c r="B11" s="7"/>
      <c r="C11" s="20" t="s">
        <v>9</v>
      </c>
      <c r="D11" s="60" t="s">
        <v>27</v>
      </c>
      <c r="E11" s="46"/>
      <c r="F11" s="47"/>
      <c r="G11" s="34"/>
      <c r="H11" s="35"/>
      <c r="I11" s="5"/>
      <c r="J11" s="7"/>
    </row>
    <row r="12" spans="1:10" s="6" customFormat="1" ht="19.5" customHeight="1" x14ac:dyDescent="0.35">
      <c r="A12" s="7"/>
      <c r="B12" s="7"/>
      <c r="C12" s="20">
        <v>1.01</v>
      </c>
      <c r="D12" s="45" t="s">
        <v>43</v>
      </c>
      <c r="E12" s="46">
        <f>20*6</f>
        <v>120</v>
      </c>
      <c r="F12" s="47" t="s">
        <v>14</v>
      </c>
      <c r="G12" s="48">
        <v>90</v>
      </c>
      <c r="H12" s="49">
        <f>E12*G12</f>
        <v>10800</v>
      </c>
      <c r="I12" s="5"/>
      <c r="J12" s="7"/>
    </row>
    <row r="13" spans="1:10" s="6" customFormat="1" ht="19.5" customHeight="1" x14ac:dyDescent="0.35">
      <c r="A13" s="7"/>
      <c r="B13" s="7"/>
      <c r="C13" s="20">
        <v>1.02</v>
      </c>
      <c r="D13" s="45" t="s">
        <v>15</v>
      </c>
      <c r="E13" s="46">
        <f>(E12*0.1)*1.3</f>
        <v>15.600000000000001</v>
      </c>
      <c r="F13" s="47" t="s">
        <v>13</v>
      </c>
      <c r="G13" s="48">
        <v>270</v>
      </c>
      <c r="H13" s="49">
        <f>E13*G13</f>
        <v>4212</v>
      </c>
      <c r="I13" s="5"/>
      <c r="J13" s="7"/>
    </row>
    <row r="14" spans="1:10" s="6" customFormat="1" ht="19.5" customHeight="1" x14ac:dyDescent="0.35">
      <c r="A14" s="7"/>
      <c r="B14" s="7"/>
      <c r="C14" s="20">
        <v>1.03</v>
      </c>
      <c r="D14" s="45" t="s">
        <v>28</v>
      </c>
      <c r="E14" s="46">
        <f>E12*0.4</f>
        <v>48</v>
      </c>
      <c r="F14" s="47" t="s">
        <v>13</v>
      </c>
      <c r="G14" s="48">
        <v>740</v>
      </c>
      <c r="H14" s="49">
        <f>E14*G14</f>
        <v>35520</v>
      </c>
      <c r="I14" s="5"/>
      <c r="J14" s="7"/>
    </row>
    <row r="15" spans="1:10" s="6" customFormat="1" ht="19.5" customHeight="1" x14ac:dyDescent="0.35">
      <c r="A15" s="7"/>
      <c r="B15" s="7"/>
      <c r="C15" s="20"/>
      <c r="D15" s="45"/>
      <c r="E15" s="46"/>
      <c r="F15" s="47"/>
      <c r="G15" s="48"/>
      <c r="H15" s="49"/>
      <c r="I15" s="17">
        <f>SUM(H12:H15)</f>
        <v>50532</v>
      </c>
      <c r="J15" s="7"/>
    </row>
    <row r="16" spans="1:10" s="6" customFormat="1" ht="16.5" customHeight="1" x14ac:dyDescent="0.35">
      <c r="A16" s="7"/>
      <c r="B16" s="7"/>
      <c r="C16" s="20" t="s">
        <v>10</v>
      </c>
      <c r="D16" s="60" t="s">
        <v>29</v>
      </c>
      <c r="E16" s="36"/>
      <c r="F16" s="37"/>
      <c r="G16" s="38"/>
      <c r="H16" s="39"/>
      <c r="I16" s="5"/>
      <c r="J16" s="7"/>
    </row>
    <row r="17" spans="1:10" s="6" customFormat="1" ht="24.75" customHeight="1" x14ac:dyDescent="0.35">
      <c r="A17" s="7"/>
      <c r="B17" s="7"/>
      <c r="C17" s="20">
        <v>2.0099999999999998</v>
      </c>
      <c r="D17" s="50" t="s">
        <v>41</v>
      </c>
      <c r="E17" s="51">
        <f>20*6*0.15</f>
        <v>18</v>
      </c>
      <c r="F17" s="47" t="s">
        <v>13</v>
      </c>
      <c r="G17" s="48">
        <v>12663</v>
      </c>
      <c r="H17" s="49">
        <f>G17*E17</f>
        <v>227934</v>
      </c>
      <c r="I17" s="5"/>
      <c r="J17" s="7"/>
    </row>
    <row r="18" spans="1:10" s="6" customFormat="1" ht="19.5" customHeight="1" x14ac:dyDescent="0.35">
      <c r="A18" s="7"/>
      <c r="B18" s="7"/>
      <c r="C18" s="20">
        <v>2.02</v>
      </c>
      <c r="D18" s="52" t="s">
        <v>42</v>
      </c>
      <c r="E18" s="53">
        <f>(20*6*0.1)*3</f>
        <v>36</v>
      </c>
      <c r="F18" s="54" t="s">
        <v>13</v>
      </c>
      <c r="G18" s="55">
        <v>20113</v>
      </c>
      <c r="H18" s="56">
        <f>E18*G18</f>
        <v>724068</v>
      </c>
      <c r="I18" s="5"/>
      <c r="J18" s="7"/>
    </row>
    <row r="19" spans="1:10" s="6" customFormat="1" ht="19.5" customHeight="1" x14ac:dyDescent="0.35">
      <c r="A19" s="7"/>
      <c r="B19" s="7"/>
      <c r="C19" s="20">
        <v>2.0299999999999998</v>
      </c>
      <c r="D19" s="52" t="s">
        <v>16</v>
      </c>
      <c r="E19" s="53">
        <v>10.8</v>
      </c>
      <c r="F19" s="54" t="s">
        <v>13</v>
      </c>
      <c r="G19" s="55">
        <v>30190</v>
      </c>
      <c r="H19" s="56">
        <f>E19*G19</f>
        <v>326052</v>
      </c>
      <c r="I19" s="17"/>
      <c r="J19" s="7"/>
    </row>
    <row r="20" spans="1:10" s="6" customFormat="1" ht="19.5" x14ac:dyDescent="0.35">
      <c r="A20" s="7"/>
      <c r="B20" s="7"/>
      <c r="C20" s="20">
        <v>2.04</v>
      </c>
      <c r="D20" s="67" t="s">
        <v>44</v>
      </c>
      <c r="E20" s="53">
        <f>(3*0.15*0.15)*16</f>
        <v>1.0799999999999998</v>
      </c>
      <c r="F20" s="54" t="s">
        <v>13</v>
      </c>
      <c r="G20" s="55">
        <v>38727</v>
      </c>
      <c r="H20" s="56">
        <f>E20*G20</f>
        <v>41825.159999999996</v>
      </c>
      <c r="I20" s="17"/>
      <c r="J20" s="7"/>
    </row>
    <row r="21" spans="1:10" s="6" customFormat="1" ht="19.5" x14ac:dyDescent="0.35">
      <c r="A21" s="7"/>
      <c r="B21" s="7"/>
      <c r="C21" s="20"/>
      <c r="D21" s="62"/>
      <c r="E21" s="53"/>
      <c r="F21" s="54"/>
      <c r="G21" s="55"/>
      <c r="H21" s="56"/>
      <c r="I21" s="17">
        <f>SUM(H17:H20)</f>
        <v>1319879.1599999999</v>
      </c>
      <c r="J21" s="7"/>
    </row>
    <row r="22" spans="1:10" s="6" customFormat="1" ht="19.5" customHeight="1" x14ac:dyDescent="0.35">
      <c r="A22" s="7"/>
      <c r="B22" s="7"/>
      <c r="C22" s="20" t="s">
        <v>11</v>
      </c>
      <c r="D22" s="60" t="s">
        <v>17</v>
      </c>
      <c r="E22" s="53"/>
      <c r="F22" s="54"/>
      <c r="G22" s="42"/>
      <c r="H22" s="43"/>
      <c r="I22" s="5"/>
      <c r="J22" s="7"/>
    </row>
    <row r="23" spans="1:10" s="6" customFormat="1" ht="19.5" customHeight="1" x14ac:dyDescent="0.35">
      <c r="A23" s="7"/>
      <c r="B23" s="7"/>
      <c r="C23" s="20">
        <v>3.01</v>
      </c>
      <c r="D23" s="52" t="s">
        <v>18</v>
      </c>
      <c r="E23" s="51">
        <v>360</v>
      </c>
      <c r="F23" s="47" t="s">
        <v>14</v>
      </c>
      <c r="G23" s="48">
        <v>1416</v>
      </c>
      <c r="H23" s="56">
        <f>E23*G23</f>
        <v>509760</v>
      </c>
      <c r="I23" s="5"/>
      <c r="J23" s="7"/>
    </row>
    <row r="24" spans="1:10" s="6" customFormat="1" ht="19.5" customHeight="1" x14ac:dyDescent="0.35">
      <c r="A24" s="7"/>
      <c r="B24" s="7"/>
      <c r="C24" s="20"/>
      <c r="D24" s="44"/>
      <c r="E24" s="53"/>
      <c r="F24" s="54"/>
      <c r="G24" s="55"/>
      <c r="H24" s="56"/>
      <c r="I24" s="17">
        <f>SUM(H23)</f>
        <v>509760</v>
      </c>
      <c r="J24" s="7"/>
    </row>
    <row r="25" spans="1:10" s="6" customFormat="1" ht="19.5" customHeight="1" x14ac:dyDescent="0.35">
      <c r="A25" s="7"/>
      <c r="B25" s="7"/>
      <c r="C25" s="20" t="s">
        <v>19</v>
      </c>
      <c r="D25" s="60" t="s">
        <v>30</v>
      </c>
      <c r="E25" s="53"/>
      <c r="F25" s="54"/>
      <c r="G25" s="55"/>
      <c r="H25" s="56"/>
      <c r="I25" s="5"/>
      <c r="J25" s="7"/>
    </row>
    <row r="26" spans="1:10" s="6" customFormat="1" ht="19.5" customHeight="1" x14ac:dyDescent="0.35">
      <c r="A26" s="7"/>
      <c r="B26" s="7"/>
      <c r="C26" s="20">
        <v>4.01</v>
      </c>
      <c r="D26" s="52" t="s">
        <v>32</v>
      </c>
      <c r="E26" s="53">
        <f>(2.8*2.7)*160</f>
        <v>1209.5999999999999</v>
      </c>
      <c r="F26" s="54" t="s">
        <v>14</v>
      </c>
      <c r="G26" s="55">
        <v>372</v>
      </c>
      <c r="H26" s="56">
        <f>E26*G26</f>
        <v>449971.19999999995</v>
      </c>
      <c r="I26" s="5"/>
      <c r="J26" s="7"/>
    </row>
    <row r="27" spans="1:10" s="6" customFormat="1" ht="19.5" customHeight="1" x14ac:dyDescent="0.35">
      <c r="A27" s="7"/>
      <c r="B27" s="7"/>
      <c r="C27" s="20">
        <v>4.0199999999999996</v>
      </c>
      <c r="D27" s="52" t="s">
        <v>31</v>
      </c>
      <c r="E27" s="53">
        <f>20*6</f>
        <v>120</v>
      </c>
      <c r="F27" s="54" t="s">
        <v>14</v>
      </c>
      <c r="G27" s="55">
        <v>655</v>
      </c>
      <c r="H27" s="56">
        <f>E27*G27</f>
        <v>78600</v>
      </c>
      <c r="I27" s="5"/>
      <c r="J27" s="7"/>
    </row>
    <row r="28" spans="1:10" s="6" customFormat="1" ht="19.5" customHeight="1" x14ac:dyDescent="0.35">
      <c r="A28" s="7"/>
      <c r="B28" s="7"/>
      <c r="C28" s="20"/>
      <c r="D28" s="44"/>
      <c r="E28" s="40"/>
      <c r="F28" s="41"/>
      <c r="G28" s="42"/>
      <c r="H28" s="43"/>
      <c r="I28" s="17">
        <f>SUM(H26:H27)</f>
        <v>528571.19999999995</v>
      </c>
      <c r="J28" s="7"/>
    </row>
    <row r="29" spans="1:10" s="6" customFormat="1" ht="19.5" customHeight="1" x14ac:dyDescent="0.35">
      <c r="A29" s="7"/>
      <c r="B29" s="7"/>
      <c r="C29" s="20" t="s">
        <v>26</v>
      </c>
      <c r="D29" s="60" t="s">
        <v>33</v>
      </c>
      <c r="E29" s="40"/>
      <c r="F29" s="41"/>
      <c r="G29" s="42"/>
      <c r="H29" s="43"/>
      <c r="I29" s="57"/>
      <c r="J29" s="7"/>
    </row>
    <row r="30" spans="1:10" s="6" customFormat="1" ht="19.5" customHeight="1" x14ac:dyDescent="0.35">
      <c r="A30" s="7"/>
      <c r="B30" s="7"/>
      <c r="C30" s="20">
        <v>5.01</v>
      </c>
      <c r="D30" s="50" t="s">
        <v>34</v>
      </c>
      <c r="E30" s="53">
        <v>120</v>
      </c>
      <c r="F30" s="54" t="s">
        <v>14</v>
      </c>
      <c r="G30" s="55">
        <v>220</v>
      </c>
      <c r="H30" s="56">
        <f>E30*G30</f>
        <v>26400</v>
      </c>
      <c r="I30" s="57"/>
      <c r="J30" s="7"/>
    </row>
    <row r="31" spans="1:10" s="6" customFormat="1" ht="19.5" customHeight="1" x14ac:dyDescent="0.35">
      <c r="A31" s="7"/>
      <c r="B31" s="7"/>
      <c r="C31" s="20"/>
      <c r="D31" s="64"/>
      <c r="E31" s="58"/>
      <c r="F31" s="59"/>
      <c r="G31" s="66"/>
      <c r="H31" s="66"/>
      <c r="I31" s="65">
        <f>SUM(H30)</f>
        <v>26400</v>
      </c>
      <c r="J31" s="7"/>
    </row>
    <row r="32" spans="1:10" s="6" customFormat="1" ht="18" customHeight="1" x14ac:dyDescent="0.3">
      <c r="A32" s="7"/>
      <c r="B32" s="7"/>
      <c r="C32" s="21"/>
      <c r="D32" s="13"/>
      <c r="E32" s="13"/>
      <c r="F32" s="13"/>
      <c r="G32" s="13"/>
      <c r="H32" s="13"/>
      <c r="I32" s="13"/>
      <c r="J32" s="7"/>
    </row>
    <row r="33" spans="1:10" s="6" customFormat="1" ht="22.5" customHeight="1" x14ac:dyDescent="0.3">
      <c r="A33" s="7"/>
      <c r="B33" s="7"/>
      <c r="C33" s="21"/>
      <c r="D33" s="13"/>
      <c r="E33" s="13"/>
      <c r="F33" s="13"/>
      <c r="G33" s="15" t="s">
        <v>2</v>
      </c>
      <c r="H33" s="27">
        <f>SUM(H11:H30)</f>
        <v>2435142.36</v>
      </c>
      <c r="I33" s="15">
        <f>SUM(I11:I31)</f>
        <v>2435142.36</v>
      </c>
      <c r="J33" s="7"/>
    </row>
    <row r="34" spans="1:10" s="6" customFormat="1" ht="19.5" customHeight="1" x14ac:dyDescent="0.35">
      <c r="A34" s="7"/>
      <c r="B34" s="7"/>
      <c r="C34" s="20"/>
      <c r="D34" s="17" t="s">
        <v>3</v>
      </c>
      <c r="E34" s="11"/>
      <c r="F34" s="16"/>
      <c r="G34" s="5"/>
      <c r="H34" s="5"/>
      <c r="I34" s="5"/>
      <c r="J34" s="7"/>
    </row>
    <row r="35" spans="1:10" s="6" customFormat="1" ht="19.5" customHeight="1" x14ac:dyDescent="0.35">
      <c r="A35" s="7"/>
      <c r="B35" s="7"/>
      <c r="C35" s="20"/>
      <c r="D35" s="63" t="s">
        <v>35</v>
      </c>
      <c r="E35" s="5">
        <v>10</v>
      </c>
      <c r="F35" s="16" t="s">
        <v>5</v>
      </c>
      <c r="G35" s="5"/>
      <c r="H35" s="5">
        <f>H33*E35%</f>
        <v>243514.236</v>
      </c>
      <c r="I35" s="5"/>
      <c r="J35" s="7"/>
    </row>
    <row r="36" spans="1:10" s="6" customFormat="1" ht="19.5" customHeight="1" x14ac:dyDescent="0.35">
      <c r="A36" s="7"/>
      <c r="B36" s="7"/>
      <c r="C36" s="20"/>
      <c r="D36" s="63" t="s">
        <v>4</v>
      </c>
      <c r="E36" s="5">
        <v>18</v>
      </c>
      <c r="F36" s="16" t="s">
        <v>5</v>
      </c>
      <c r="G36" s="5"/>
      <c r="H36" s="5">
        <f>H35*E36%</f>
        <v>43832.562480000001</v>
      </c>
      <c r="I36" s="5"/>
      <c r="J36" s="7"/>
    </row>
    <row r="37" spans="1:10" s="6" customFormat="1" ht="19.5" customHeight="1" x14ac:dyDescent="0.35">
      <c r="A37" s="7"/>
      <c r="B37" s="7"/>
      <c r="C37" s="20"/>
      <c r="D37" s="63" t="s">
        <v>37</v>
      </c>
      <c r="E37" s="5">
        <v>4</v>
      </c>
      <c r="F37" s="16" t="s">
        <v>5</v>
      </c>
      <c r="G37" s="5"/>
      <c r="H37" s="5">
        <f>H33*E37%</f>
        <v>97405.694399999993</v>
      </c>
      <c r="I37" s="5"/>
      <c r="J37" s="7"/>
    </row>
    <row r="38" spans="1:10" s="6" customFormat="1" ht="19.5" customHeight="1" x14ac:dyDescent="0.35">
      <c r="A38" s="7"/>
      <c r="B38" s="7"/>
      <c r="C38" s="20"/>
      <c r="D38" s="63" t="s">
        <v>38</v>
      </c>
      <c r="E38" s="5">
        <v>3.5</v>
      </c>
      <c r="F38" s="16" t="s">
        <v>5</v>
      </c>
      <c r="G38" s="5"/>
      <c r="H38" s="5">
        <f>H33*E38%</f>
        <v>85229.982600000003</v>
      </c>
      <c r="I38" s="5"/>
      <c r="J38" s="7"/>
    </row>
    <row r="39" spans="1:10" s="6" customFormat="1" ht="19.5" customHeight="1" x14ac:dyDescent="0.35">
      <c r="A39" s="7"/>
      <c r="B39" s="7"/>
      <c r="C39" s="20"/>
      <c r="D39" s="63" t="s">
        <v>36</v>
      </c>
      <c r="E39" s="5">
        <v>4</v>
      </c>
      <c r="F39" s="16" t="s">
        <v>5</v>
      </c>
      <c r="G39" s="5"/>
      <c r="H39" s="5">
        <f>H33*E39%</f>
        <v>97405.694399999993</v>
      </c>
      <c r="I39" s="5"/>
      <c r="J39" s="7"/>
    </row>
    <row r="40" spans="1:10" s="6" customFormat="1" ht="19.5" customHeight="1" x14ac:dyDescent="0.35">
      <c r="A40" s="7"/>
      <c r="B40" s="7"/>
      <c r="C40" s="20"/>
      <c r="D40" s="63" t="s">
        <v>39</v>
      </c>
      <c r="E40" s="5">
        <v>1</v>
      </c>
      <c r="F40" s="16" t="s">
        <v>5</v>
      </c>
      <c r="G40" s="5"/>
      <c r="H40" s="5">
        <f>H33*E40%</f>
        <v>24351.423599999998</v>
      </c>
      <c r="I40" s="5"/>
      <c r="J40" s="7"/>
    </row>
    <row r="41" spans="1:10" s="6" customFormat="1" ht="19.5" customHeight="1" x14ac:dyDescent="0.35">
      <c r="A41" s="7"/>
      <c r="B41" s="7"/>
      <c r="C41" s="20"/>
      <c r="D41" s="63" t="s">
        <v>40</v>
      </c>
      <c r="E41" s="5">
        <v>0.1</v>
      </c>
      <c r="F41" s="16" t="s">
        <v>5</v>
      </c>
      <c r="G41" s="5"/>
      <c r="H41" s="5">
        <f>H33*E41%</f>
        <v>2435.1423599999998</v>
      </c>
      <c r="I41" s="5"/>
      <c r="J41" s="7"/>
    </row>
    <row r="42" spans="1:10" s="6" customFormat="1" ht="9.9499999999999993" customHeight="1" x14ac:dyDescent="0.3">
      <c r="A42" s="7"/>
      <c r="B42" s="7"/>
      <c r="C42" s="21"/>
      <c r="D42" s="13"/>
      <c r="E42" s="13"/>
      <c r="F42" s="13"/>
      <c r="G42" s="13"/>
      <c r="H42" s="13"/>
      <c r="I42" s="13"/>
      <c r="J42" s="7"/>
    </row>
    <row r="43" spans="1:10" s="6" customFormat="1" ht="22.5" customHeight="1" x14ac:dyDescent="0.35">
      <c r="A43" s="7"/>
      <c r="B43" s="7"/>
      <c r="C43" s="21"/>
      <c r="D43" s="31"/>
      <c r="E43" s="32"/>
      <c r="F43" s="13"/>
      <c r="G43" s="15" t="s">
        <v>2</v>
      </c>
      <c r="H43" s="15">
        <f>SUM(H34:H41)</f>
        <v>594174.73583999998</v>
      </c>
      <c r="I43" s="13"/>
      <c r="J43" s="7"/>
    </row>
    <row r="44" spans="1:10" ht="1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s="6" customFormat="1" ht="22.5" customHeight="1" x14ac:dyDescent="0.3">
      <c r="A45" s="7"/>
      <c r="B45" s="7"/>
      <c r="C45" s="21"/>
      <c r="D45" s="13"/>
      <c r="E45" s="13"/>
      <c r="F45" s="13"/>
      <c r="G45" s="15" t="s">
        <v>6</v>
      </c>
      <c r="H45" s="15">
        <f>H33+H43</f>
        <v>3029317.0958399996</v>
      </c>
      <c r="I45" s="28"/>
      <c r="J45" s="7"/>
    </row>
    <row r="46" spans="1:10" s="6" customFormat="1" ht="19.5" customHeight="1" x14ac:dyDescent="0.35">
      <c r="A46" s="7"/>
      <c r="B46" s="7"/>
      <c r="C46" s="20"/>
      <c r="D46" s="5" t="s">
        <v>7</v>
      </c>
      <c r="E46" s="11" t="s">
        <v>5</v>
      </c>
      <c r="F46" s="16">
        <v>5</v>
      </c>
      <c r="G46" s="5"/>
      <c r="H46" s="5">
        <f>I33*0.05</f>
        <v>121757.118</v>
      </c>
      <c r="I46" s="5"/>
      <c r="J46" s="7"/>
    </row>
    <row r="47" spans="1:10" s="6" customFormat="1" ht="19.5" customHeight="1" x14ac:dyDescent="0.35">
      <c r="A47" s="7"/>
      <c r="B47" s="7"/>
      <c r="C47" s="23"/>
      <c r="D47" s="24"/>
      <c r="E47" s="25"/>
      <c r="F47" s="26"/>
      <c r="G47" s="24"/>
      <c r="H47" s="24"/>
      <c r="I47" s="24"/>
      <c r="J47" s="7"/>
    </row>
    <row r="48" spans="1:10" s="6" customFormat="1" ht="19.5" customHeight="1" x14ac:dyDescent="0.35">
      <c r="A48" s="7"/>
      <c r="B48" s="7"/>
      <c r="C48" s="23"/>
      <c r="D48" s="29"/>
      <c r="E48" s="33"/>
      <c r="F48" s="26"/>
      <c r="G48" s="24"/>
      <c r="H48" s="24"/>
      <c r="I48" s="24"/>
      <c r="J48" s="7"/>
    </row>
    <row r="49" spans="1:10" s="6" customFormat="1" ht="19.5" customHeight="1" x14ac:dyDescent="0.35">
      <c r="A49" s="7"/>
      <c r="B49" s="7"/>
      <c r="C49" s="23"/>
      <c r="D49" s="29"/>
      <c r="E49" s="33"/>
      <c r="F49" s="26"/>
      <c r="G49" s="24"/>
      <c r="H49" s="24"/>
      <c r="I49" s="24"/>
      <c r="J49" s="7"/>
    </row>
    <row r="50" spans="1:10" s="6" customFormat="1" ht="17.25" customHeight="1" x14ac:dyDescent="0.35">
      <c r="A50" s="7"/>
      <c r="B50" s="7"/>
      <c r="C50" s="69" t="s">
        <v>8</v>
      </c>
      <c r="D50" s="29"/>
      <c r="E50" s="25"/>
      <c r="F50" s="26"/>
      <c r="G50" s="24" t="s">
        <v>12</v>
      </c>
      <c r="H50" s="24"/>
      <c r="I50" s="24"/>
      <c r="J50" s="7"/>
    </row>
    <row r="51" spans="1:10" s="6" customFormat="1" ht="19.5" customHeight="1" x14ac:dyDescent="0.35">
      <c r="A51" s="7"/>
      <c r="B51" s="7"/>
      <c r="C51" s="23"/>
      <c r="D51" s="68" t="s">
        <v>45</v>
      </c>
      <c r="E51" s="25"/>
      <c r="F51" s="26"/>
      <c r="G51" s="24"/>
      <c r="H51" s="71" t="s">
        <v>25</v>
      </c>
      <c r="I51" s="71"/>
      <c r="J51" s="7"/>
    </row>
    <row r="52" spans="1:10" ht="16.5" x14ac:dyDescent="0.3">
      <c r="A52" s="7"/>
      <c r="B52" s="7"/>
      <c r="C52" s="7"/>
      <c r="D52" s="13" t="s">
        <v>46</v>
      </c>
      <c r="E52" s="7"/>
      <c r="F52" s="7"/>
      <c r="G52" s="7"/>
      <c r="H52" s="72" t="s">
        <v>47</v>
      </c>
      <c r="I52" s="72"/>
      <c r="J52" s="7"/>
    </row>
    <row r="53" spans="1:10" s="6" customFormat="1" ht="22.5" customHeight="1" x14ac:dyDescent="0.3">
      <c r="A53" s="7"/>
      <c r="B53" s="7"/>
      <c r="C53" s="21"/>
      <c r="D53" s="13"/>
      <c r="E53" s="13"/>
      <c r="F53" s="13"/>
      <c r="G53" s="13"/>
      <c r="H53" s="13"/>
      <c r="I53" s="13"/>
      <c r="J53" s="7"/>
    </row>
  </sheetData>
  <sheetProtection formatRows="0" insertColumns="0" insertRows="0" insertHyperlinks="0" deleteRows="0" selectLockedCells="1" sort="0" autoFilter="0" pivotTables="0"/>
  <mergeCells count="3">
    <mergeCell ref="D8:E8"/>
    <mergeCell ref="H51:I51"/>
    <mergeCell ref="H52:I52"/>
  </mergeCells>
  <printOptions horizontalCentered="1"/>
  <pageMargins left="0.23622047244094491" right="0.23622047244094491" top="0.74803149606299213" bottom="0.74803149606299213" header="0.31496062992125984" footer="0.31496062992125984"/>
  <pageSetup scale="5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 2</dc:creator>
  <cp:lastModifiedBy>Obras</cp:lastModifiedBy>
  <cp:lastPrinted>2022-02-04T14:19:17Z</cp:lastPrinted>
  <dcterms:created xsi:type="dcterms:W3CDTF">2014-06-12T16:31:28Z</dcterms:created>
  <dcterms:modified xsi:type="dcterms:W3CDTF">2022-06-15T13:16:34Z</dcterms:modified>
</cp:coreProperties>
</file>